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aitlibbey/Documents/"/>
    </mc:Choice>
  </mc:AlternateContent>
  <xr:revisionPtr revIDLastSave="0" documentId="13_ncr:1_{794FF42D-5E6A-3E4A-8CC6-5B2287BFE6D9}" xr6:coauthVersionLast="47" xr6:coauthVersionMax="47" xr10:uidLastSave="{00000000-0000-0000-0000-000000000000}"/>
  <bookViews>
    <workbookView xWindow="4420" yWindow="660" windowWidth="25820" windowHeight="17520" xr2:uid="{E602F0CC-BF45-426F-95F3-AEC85FAD5D06}"/>
  </bookViews>
  <sheets>
    <sheet name="Federal &amp; State Grants 2025" sheetId="8" r:id="rId1"/>
    <sheet name="Sheet2" sheetId="10" state="hidden" r:id="rId2"/>
    <sheet name="Sheet1" sheetId="9" state="hidden" r:id="rId3"/>
    <sheet name="USDA-ARS Funding by Location" sheetId="2" state="hidden" r:id="rId4"/>
    <sheet name="USDA-ARS Projects by Location" sheetId="4" state="hidden" r:id="rId5"/>
    <sheet name="USDA-ARS Research Agreements" sheetId="3" state="hidden" r:id="rId6"/>
  </sheets>
  <externalReferences>
    <externalReference r:id="rId7"/>
  </externalReferences>
  <definedNames>
    <definedName name="_xlnm._FilterDatabase" localSheetId="0" hidden="1">'Federal &amp; State Grants 2025'!$S$68:$S$68</definedName>
    <definedName name="Actual_Expenses">#REF!</definedName>
    <definedName name="Actual_Income">#REF!</definedName>
    <definedName name="List_Categories">[1]!Category_List_Table[To add a category, type below]</definedName>
    <definedName name="Projected_Expenses">#REF!</definedName>
    <definedName name="Projected_Inco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8" l="1"/>
  <c r="H162" i="8"/>
  <c r="H164" i="8"/>
  <c r="H160" i="8"/>
  <c r="H158" i="8"/>
  <c r="H156" i="8"/>
  <c r="B19" i="2" l="1"/>
  <c r="B18" i="2"/>
  <c r="B17" i="2"/>
  <c r="B16" i="2"/>
  <c r="B15" i="2"/>
  <c r="B13" i="2"/>
  <c r="B12" i="2"/>
  <c r="B11" i="2"/>
  <c r="B10" i="2"/>
  <c r="B9" i="2"/>
  <c r="B26" i="2" s="1"/>
</calcChain>
</file>

<file path=xl/sharedStrings.xml><?xml version="1.0" encoding="utf-8"?>
<sst xmlns="http://schemas.openxmlformats.org/spreadsheetml/2006/main" count="1390" uniqueCount="784">
  <si>
    <t>Grape Research Funded in the U.S.</t>
  </si>
  <si>
    <t>Since 2025</t>
  </si>
  <si>
    <r>
      <t xml:space="preserve"> Project Title 
</t>
    </r>
    <r>
      <rPr>
        <b/>
        <i/>
        <u/>
        <sz val="11"/>
        <color theme="0"/>
        <rFont val="Avenir Next LT Pro"/>
        <family val="2"/>
      </rPr>
      <t xml:space="preserve">(Underlined </t>
    </r>
    <r>
      <rPr>
        <b/>
        <i/>
        <sz val="11"/>
        <color theme="0"/>
        <rFont val="Avenir Next LT Pro"/>
        <family val="2"/>
      </rPr>
      <t>if link is available)</t>
    </r>
  </si>
  <si>
    <t>Funding Agency
(See key below)</t>
  </si>
  <si>
    <r>
      <rPr>
        <b/>
        <sz val="11"/>
        <color theme="0"/>
        <rFont val="Avenir Next LT Pro"/>
        <family val="2"/>
      </rPr>
      <t>Funding Program</t>
    </r>
    <r>
      <rPr>
        <b/>
        <i/>
        <sz val="11"/>
        <color theme="0"/>
        <rFont val="Avenir Next LT Pro"/>
        <family val="2"/>
      </rPr>
      <t xml:space="preserve">
(See key below)</t>
    </r>
  </si>
  <si>
    <r>
      <t xml:space="preserve">Project Number
</t>
    </r>
    <r>
      <rPr>
        <b/>
        <i/>
        <sz val="11"/>
        <color theme="0"/>
        <rFont val="Avenir Next LT Pro"/>
        <family val="2"/>
      </rPr>
      <t>(If available)</t>
    </r>
  </si>
  <si>
    <t>Initial Award
Fiscal Year</t>
  </si>
  <si>
    <t>Recipient Organization</t>
  </si>
  <si>
    <t>Project
Director</t>
  </si>
  <si>
    <t>Project Start Date/
Year</t>
  </si>
  <si>
    <t>Project
End
 Date/
Year</t>
  </si>
  <si>
    <r>
      <t xml:space="preserve">Funding Amount
</t>
    </r>
    <r>
      <rPr>
        <b/>
        <i/>
        <sz val="11"/>
        <color theme="0"/>
        <rFont val="Avenir Next LT Pro"/>
        <family val="2"/>
      </rPr>
      <t>(If known)</t>
    </r>
  </si>
  <si>
    <t xml:space="preserve">Research Category
</t>
  </si>
  <si>
    <t>Improving Biological Control of Vine Mealybug</t>
  </si>
  <si>
    <t>AVF</t>
  </si>
  <si>
    <t>USDA-ARS, Albany</t>
  </si>
  <si>
    <t>Brian Hogg</t>
  </si>
  <si>
    <t>Pest &amp; Disease</t>
  </si>
  <si>
    <t>Understanding Spatial and Temporal Impact of Red Blotch &amp; Mitigation Strategies</t>
  </si>
  <si>
    <t>Cal State, Fresno</t>
  </si>
  <si>
    <t>Luca Brillante</t>
  </si>
  <si>
    <t>Chemistry, Mouthfeel, and Consumer Preference:  Understanding Red Wine Astringency</t>
  </si>
  <si>
    <t>Penn State University</t>
  </si>
  <si>
    <t xml:space="preserve"> Misha Kwasniewski</t>
  </si>
  <si>
    <t>Enology</t>
  </si>
  <si>
    <t>Managing Tannin Chemistry in the Winery</t>
  </si>
  <si>
    <t>Washington State University</t>
  </si>
  <si>
    <t>James Harbertson</t>
  </si>
  <si>
    <t>Understanding Anthocyanin Degradation During Heatwaves in Cabernet Sauvignon</t>
  </si>
  <si>
    <t>UC Davis</t>
  </si>
  <si>
    <t>James Campbell</t>
  </si>
  <si>
    <t>Grapevine Physiology</t>
  </si>
  <si>
    <t>GLRAV-3 Resistant Grape Germplasm Characterization</t>
  </si>
  <si>
    <t>USDA-ARS, Parlier</t>
  </si>
  <si>
    <t>Ying Zhai</t>
  </si>
  <si>
    <t>Genetics &amp; Grapevine Improvement</t>
  </si>
  <si>
    <t>Genomics and Phenomics Tools for Improved Grapevine Rootstock Breeding</t>
  </si>
  <si>
    <t>Luis Diaz Garcia</t>
  </si>
  <si>
    <t>Causal Agents of Sudden Vine Collapse: Role of Rootstocks &amp; Infections of GLRaV-3 and GV-A</t>
  </si>
  <si>
    <t>Maher Al Rwahnih</t>
  </si>
  <si>
    <t>Enzymatic Degradation of 4-Ethylphenol &amp; Related Smoke-Taint Compounds</t>
  </si>
  <si>
    <t>Justin Siegel</t>
  </si>
  <si>
    <t>Novel Wavelet IRT Method for Irrigation Management</t>
  </si>
  <si>
    <t>Andrew McElrone</t>
  </si>
  <si>
    <t>Advancing Grape Rootstock Nematode Resistance</t>
  </si>
  <si>
    <t>UC Riverside</t>
  </si>
  <si>
    <t>Andreas Westphal</t>
  </si>
  <si>
    <t>Viticulture and Enology On-the-Road</t>
  </si>
  <si>
    <t>Karen Block</t>
  </si>
  <si>
    <t>Grape Germplasm Evaluation to Identify Potential Host Plant Resistance for Vine Mealybug</t>
  </si>
  <si>
    <t>CDFA</t>
  </si>
  <si>
    <t>PD/GWSS Board</t>
  </si>
  <si>
    <t>25-0325-000-SA</t>
  </si>
  <si>
    <t>Summaira Riaz; Luis Diaz-Garcia</t>
  </si>
  <si>
    <t>Optimizing Biopesticide Strategies for Pierce’s Disease Management in Recovered Vineyards</t>
  </si>
  <si>
    <t>25-0377-000-SA</t>
  </si>
  <si>
    <t>Eskalen, Akif</t>
  </si>
  <si>
    <t>Can Spotted Lanternfly Transmit Pierce's Disease? An In-Depth Investigation into Potential Acquisition of Xylella Fastidiosa By Spotted Lanternfly</t>
  </si>
  <si>
    <t>25-0373-000-SA</t>
  </si>
  <si>
    <t>Pennsylvania State University</t>
  </si>
  <si>
    <t>Julie Urban</t>
  </si>
  <si>
    <t>Development of Multimodal Lures for Early Detection of Spotted Lanternflies</t>
  </si>
  <si>
    <t>25-0371-000-SA</t>
  </si>
  <si>
    <t>Georgia Institute of Technology</t>
  </si>
  <si>
    <t>Saad Bhamla</t>
  </si>
  <si>
    <t>Risk Maps and Apps for the Spread of Spotted Lanternfly (Lycorma Delicatula) in California</t>
  </si>
  <si>
    <t>25-0374-000-SA</t>
  </si>
  <si>
    <t xml:space="preserve"> Temple University</t>
  </si>
  <si>
    <t>Matthew Helmus</t>
  </si>
  <si>
    <t>Genetic Control of Glassy-Winged Sharpshooter</t>
  </si>
  <si>
    <t>25-0382-000-SA</t>
  </si>
  <si>
    <t>Linda Walling</t>
  </si>
  <si>
    <t>Identification of Grapevine Phenolic and Vineyard-Associated Biocontrol Agent Fungal Compounds for Management of Xylella Fastidiosa By Reducing Sharpshooter Spread</t>
  </si>
  <si>
    <t>25-0381-000-SA</t>
  </si>
  <si>
    <t>CSU Fresno</t>
  </si>
  <si>
    <t>Jacob Wenger, Christopher Wallis</t>
  </si>
  <si>
    <t>Propagation and Testing of Vital Material for Indoor Foundation Grapevine Collection</t>
  </si>
  <si>
    <t>25-0376-000-SA</t>
  </si>
  <si>
    <t>Maher Al Rwahinh</t>
  </si>
  <si>
    <t>Evaluating the Impact of DSRNS-Induced Silencing of Four C1-Protein Interactors on GRBV Activity in Infected Grapevine</t>
  </si>
  <si>
    <t>25-0372-000-SA</t>
  </si>
  <si>
    <t>Oregon State University</t>
  </si>
  <si>
    <t>Laurent Deluc</t>
  </si>
  <si>
    <t>Virus-Based Delivery of Interfering RNAs Targeting Grapevine Leafroll-Associated Virus(es) and Grapevine Red Blotch Virus</t>
  </si>
  <si>
    <t>25-0378-000-SA</t>
  </si>
  <si>
    <t>Yen-Wen Kuo</t>
  </si>
  <si>
    <t>Transmission Ecology of Grapevine Red Blotch Virus Genetic Clades</t>
  </si>
  <si>
    <t>25-0375-00-SA</t>
  </si>
  <si>
    <t>UC Berkely</t>
  </si>
  <si>
    <t>Rodrigo Almeida</t>
  </si>
  <si>
    <t>Epidemiology of Grapevine Leafroll-Associated Virus 3 and RNA Interference Against the Virus and Its Major Mealybug Vectors</t>
  </si>
  <si>
    <t>25-0370-000-SA</t>
  </si>
  <si>
    <t>Cornell University</t>
  </si>
  <si>
    <t>Marc Fuchs</t>
  </si>
  <si>
    <t>Development and Validation of Hiplex Assays for Improved Detection of GLRaVs and GRBV in Grapes</t>
  </si>
  <si>
    <t>24-0326-000-SA</t>
  </si>
  <si>
    <t>Plant-Level Early and Autonomous Field-Detection of Virus Infections in White and Black Grapevines</t>
  </si>
  <si>
    <t>24-0324-000-SA</t>
  </si>
  <si>
    <t xml:space="preserve">Assessing the Effectiveness of Flupyradifurone at Eliminating Homalodisca vitripennis Egg Masses on Nursery Stock </t>
  </si>
  <si>
    <t>24-0820-000-SA</t>
  </si>
  <si>
    <t>Matthew Daugherty</t>
  </si>
  <si>
    <t>Development of a Protoplasts-Based Platform to Knock-In Agriculture Relevant Genes into Grapevines</t>
  </si>
  <si>
    <t>24-0325-000-SA</t>
  </si>
  <si>
    <t>Juan Debernardi</t>
  </si>
  <si>
    <t>Biology and Role of Treehoppers in Grapevine Red Blotch Disease with Emphasis on Tortistilus albidosparsus</t>
  </si>
  <si>
    <t>23-0379-000-SA</t>
  </si>
  <si>
    <t>Frank Zalom</t>
  </si>
  <si>
    <t>Reducing Sour Rot Grape by Combining Soft Products, Conventional Tools and Wine Quality Analyses</t>
  </si>
  <si>
    <t>MCBC</t>
  </si>
  <si>
    <t xml:space="preserve">Michigan State University </t>
  </si>
  <si>
    <t>Early Detection of Powdery Mildew in Grapevines: A Non-Destructive Spectroscopic Approach</t>
  </si>
  <si>
    <t>SBIR Phase II: Novel Spectroscopy for the Early Detection of Crop Afflictions</t>
  </si>
  <si>
    <t>NSF</t>
  </si>
  <si>
    <t>Advanced Growing Resources Inc.</t>
  </si>
  <si>
    <t>Benaiah Schrag</t>
  </si>
  <si>
    <t>Engineering Plant Anthranilate Ester Synthesis and Perception for Herbivore Defense</t>
  </si>
  <si>
    <t>Williams College</t>
  </si>
  <si>
    <t>Anthony Garza</t>
  </si>
  <si>
    <t>Collaborative Research: Research-PGR: Deconstructing Plasticity in Perennial Plants: Genomic and Epigenomic Architecture of Scion and Rootstock Traits in Grafted Grapevines</t>
  </si>
  <si>
    <t>Donald Danforth Plant Science Center</t>
  </si>
  <si>
    <t>Diane Jofuku Okamuro</t>
  </si>
  <si>
    <t>02/15/2025</t>
  </si>
  <si>
    <t>01/31/2029</t>
  </si>
  <si>
    <t>Missouri State University</t>
  </si>
  <si>
    <t>South Dakota State University</t>
  </si>
  <si>
    <t>Pennsylvania State Univ University Park</t>
  </si>
  <si>
    <t>Develop Grapevine Resilience to Temperature Fluctuations</t>
  </si>
  <si>
    <t>NDDA</t>
  </si>
  <si>
    <t>North Dakota State University</t>
  </si>
  <si>
    <t>Doug Goehring</t>
  </si>
  <si>
    <t>RNAi Against Red Blotch Virus</t>
  </si>
  <si>
    <t>OWB</t>
  </si>
  <si>
    <t>2025-2784</t>
  </si>
  <si>
    <t>Rootstocks, Drought, and Isotopes</t>
  </si>
  <si>
    <t>2025-2791</t>
  </si>
  <si>
    <t>Oregon State University Southern Oregon Research and Extension Center</t>
  </si>
  <si>
    <t>Alexander (Alec) Levin</t>
  </si>
  <si>
    <t>Mealybug Control in Vineyards</t>
  </si>
  <si>
    <t>2025-2818</t>
  </si>
  <si>
    <t>Vaughn Walton</t>
  </si>
  <si>
    <t>Sustainable Rootstocks for Pinot Noir</t>
  </si>
  <si>
    <t>2025-2842</t>
  </si>
  <si>
    <t>Patricia (Patty) Skinkis</t>
  </si>
  <si>
    <t>Integrated Production Systems / Sustainability</t>
  </si>
  <si>
    <t>MLF Composition &amp; Sensory (Malolactic Fermentation Timing)</t>
  </si>
  <si>
    <t>2025-2870</t>
  </si>
  <si>
    <t>James M. Osborne</t>
  </si>
  <si>
    <t>Vectors and Latency of GRBV (Grapevine Red Blotch Virus)</t>
  </si>
  <si>
    <t>2025-2915</t>
  </si>
  <si>
    <t>Joseph DeShields</t>
  </si>
  <si>
    <t>Michigan Grapevine Freezing Tolerance Prediction Model: Enhancing Sustainability in the Grape and Wine Industry</t>
  </si>
  <si>
    <t>Esmaeil Nasrollahiazar</t>
  </si>
  <si>
    <t>Enhancing Michigan's Grape and Wine Industry: MSU Extension Education Programs for 2025–2026</t>
  </si>
  <si>
    <t>Integrated Robotic Vineyard Bird Control and Mowing</t>
  </si>
  <si>
    <t>SARE</t>
  </si>
  <si>
    <t>FNE25-108</t>
  </si>
  <si>
    <t>South Dominion Vineyard</t>
  </si>
  <si>
    <t>Vance Bateman</t>
  </si>
  <si>
    <t>High Altitude (8300') Earthship Greenhouse for Four Season Food Production</t>
  </si>
  <si>
    <t>FW25-021</t>
  </si>
  <si>
    <t>Patchwork</t>
  </si>
  <si>
    <t>Emily Johnston</t>
  </si>
  <si>
    <t>Examining Opportunities for Climate Change Mitigation and Adaptation in Vineyards through Soil Health Management Practices</t>
  </si>
  <si>
    <t>GW25-010</t>
  </si>
  <si>
    <t>Sarah Brickman, Amelie Gaudin, Cristina Lazcano, Mallika Nocco</t>
  </si>
  <si>
    <t>Milkweed as an Eco-Friendly Tactic for Spotted Lanternfly Control</t>
  </si>
  <si>
    <t>LNE25-494R</t>
  </si>
  <si>
    <t>Flor Acevedo</t>
  </si>
  <si>
    <t>Increasing Bee Forage in Turf Systems through Different Establishment Techniques</t>
  </si>
  <si>
    <t>OW25-008</t>
  </si>
  <si>
    <t>Andony Melathopoulos</t>
  </si>
  <si>
    <t>Empowering Agricultural Professionals with Knowledge and Resources about Practices that Support Biodiversity while Benefiting the Farm</t>
  </si>
  <si>
    <t>WPDP25-009</t>
  </si>
  <si>
    <t>Wild Farm Alliance</t>
  </si>
  <si>
    <t>Jo Ann Baumgartner</t>
  </si>
  <si>
    <t>Reducing Yield Loss in the Grape Industry with Protection from Abiotic Stressors</t>
  </si>
  <si>
    <t>USDA</t>
  </si>
  <si>
    <t>SBIR</t>
  </si>
  <si>
    <t>Brekland Incorporated</t>
  </si>
  <si>
    <t>Resilient Production Strategies for Improved Small Fruit Quality</t>
  </si>
  <si>
    <t>USDA-NIFA</t>
  </si>
  <si>
    <t>AFRI</t>
  </si>
  <si>
    <t>USDA-ARS</t>
  </si>
  <si>
    <t>Maintain Fungicide Resistance Testing Capabilities for Grape Diseases-2025-2026</t>
  </si>
  <si>
    <t>Virginia Wine Board</t>
  </si>
  <si>
    <t>Virginia Tech</t>
  </si>
  <si>
    <t>Impacts of Exposure to Adult Spotted Lanternfly on Cabernet Franc Yield and Grape Composition</t>
  </si>
  <si>
    <t>Comparing Annual and Perennial Legumes as Under-Vine Cover Crops in Virginia Vineyards</t>
  </si>
  <si>
    <t>Assessing Red Wine Phenolics in Three Virginia Wine Varieties over Three Vintages</t>
  </si>
  <si>
    <t>Improve the Efficacy of Grape Downy Mildew Management in Virginia</t>
  </si>
  <si>
    <t>Preparing for Pierce's Disease-Ready Future Vineyard Operations</t>
  </si>
  <si>
    <t>Developing a Sustainable Vineyard Certification Pilot Program</t>
  </si>
  <si>
    <t>Sustainable Virginia Vineyards</t>
  </si>
  <si>
    <t>ARS/USDA – WRE Collaborative Wine Grapevine Breeding Initiative</t>
  </si>
  <si>
    <t>Winemakers Research Exchange</t>
  </si>
  <si>
    <t>Yield Estimation Modeling for Michigan Winegrapes (YEMW)</t>
  </si>
  <si>
    <t>Michigan State University</t>
  </si>
  <si>
    <t>MSU Extension Grape and Wine Education Programs for 2025</t>
  </si>
  <si>
    <t xml:space="preserve">Assessment of Risk to Grape and Wine Quality from Smoke Exposure </t>
  </si>
  <si>
    <t>WSCW</t>
  </si>
  <si>
    <t>Tom Collins</t>
  </si>
  <si>
    <t xml:space="preserve">Managing Tannins in the Winery </t>
  </si>
  <si>
    <t>Jim Harbertson</t>
  </si>
  <si>
    <t xml:space="preserve">Research Winemaking </t>
  </si>
  <si>
    <t xml:space="preserve">Increasing Precision of Variable-Rate Irrigation in Washington Vineyards </t>
  </si>
  <si>
    <t>Jake Schrader</t>
  </si>
  <si>
    <t>Identification of Gut-Associated Fungi in Grape Berry Moth Larvae</t>
  </si>
  <si>
    <t>NYWGF</t>
  </si>
  <si>
    <t>Penn State</t>
  </si>
  <si>
    <t>Fluctuation of Grape Berry Moth Populations in Concord Vineyards Throughout the Growing Season</t>
  </si>
  <si>
    <t>Evaluating Visual Cues to Design a Trap-And-Kill Device to Control Spotted Lanternfly</t>
  </si>
  <si>
    <t>Cornell</t>
  </si>
  <si>
    <t>Carlos Antolinez-Delgado</t>
  </si>
  <si>
    <t>Optimizing Fruit Color of ‘Vincent’ and ‘Ives’</t>
  </si>
  <si>
    <t>Terry Bates</t>
  </si>
  <si>
    <t>Reduced Susceptibility to Powdery Mildew By Precision Gene Editing</t>
  </si>
  <si>
    <t>Adam Bogdanove</t>
  </si>
  <si>
    <t>Continuing Veraison to Harvest Newsletter Fruit Sampling in 2025</t>
  </si>
  <si>
    <t>Chris Gerling</t>
  </si>
  <si>
    <t>Preparing the New York Grape Industry for a Future Without Broad-Spectrum Fungi</t>
  </si>
  <si>
    <t>Kaitlin Gold</t>
  </si>
  <si>
    <t>Efficacy of Strobilurin Fungicides as Alternatives to Ziram for Phomopsis Control in LE Region</t>
  </si>
  <si>
    <t>Bryan Hed</t>
  </si>
  <si>
    <t>Evaluating Candidate Repellents for Spotted Lanternfly</t>
  </si>
  <si>
    <t>Greg Loeb</t>
  </si>
  <si>
    <t>Understanding Berry Ripening Dynamics of Vinifera &amp; Hybrid Grapevines in NY/Cold Hardiness</t>
  </si>
  <si>
    <t>Jason Londo</t>
  </si>
  <si>
    <t>Evaluating Cold Hardiness of Grapevines in New York 2025-2026</t>
  </si>
  <si>
    <t>Development of Resilient and High-Quality Wine Grape Cultivars</t>
  </si>
  <si>
    <t>Madeline Oravec</t>
  </si>
  <si>
    <t>Evaluating Osmotic Protectant, Glycine Betaine, as a Multifaceted Approach to Enhance Grapevine Stress Tolerance &amp; Productivity</t>
  </si>
  <si>
    <t>Jennifer Russo</t>
  </si>
  <si>
    <t>Increasing the Reliability and Scope of NEWA Weather and Pest Model Information</t>
  </si>
  <si>
    <t>Expanding Range of Rapid Analysis Approaches to Semi-Polar Volatiles &amp; Non-Vol Precursors in Grapes</t>
  </si>
  <si>
    <t>Gavin Sacks</t>
  </si>
  <si>
    <t>Time-Temperature Dependence of Off-Aromas, Corrosion, and Liner Degradation in Canned Wines</t>
  </si>
  <si>
    <t>Defining Maximum Recommended Limits for Spotted Lanternfly Contamination of Grapes to Avoid Sensory Issues in Wines and Juices</t>
  </si>
  <si>
    <t>Evaluation of Cabernet Franc Clone &amp; Rootstocks Vit &amp; Wine Attributes Suitable for the HV AVA</t>
  </si>
  <si>
    <t>Jeremy Schuster</t>
  </si>
  <si>
    <t>Increasing Automation of Weed and Sucker Control</t>
  </si>
  <si>
    <t>Lynn Sosnoskie</t>
  </si>
  <si>
    <t>Upcycling Grape Pomace as Dietary Ingredient to Treat Coccidiosis in Poultry Production</t>
  </si>
  <si>
    <t>Elad Tako</t>
  </si>
  <si>
    <t>Investigating Vineyard Designs to Fac Sheep Grazing</t>
  </si>
  <si>
    <t>Justine Vanden Heuvel</t>
  </si>
  <si>
    <t>Evaluating Viticultural Characteristics of New Disease-Resistant Cultivars for NY Vineyards</t>
  </si>
  <si>
    <t>Hans Walter-Peterson</t>
  </si>
  <si>
    <t>Evaluation of Hybrid Winegrape Varieties on Long Island</t>
  </si>
  <si>
    <t>Cornell Suffolk County</t>
  </si>
  <si>
    <t>Alice Wise</t>
  </si>
  <si>
    <t>Breeding and Evaluation of Seedless Table Grapes with Superior Quality Including Types Resistant to Powdery Mildew</t>
  </si>
  <si>
    <t>CTGC</t>
  </si>
  <si>
    <t>USDA ARS</t>
  </si>
  <si>
    <t>Summaira Riaz</t>
  </si>
  <si>
    <t>Mineral Nutrient Requirements of Table Grapes in the San Joaquin Valley</t>
  </si>
  <si>
    <t>Matthew Fidelibus</t>
  </si>
  <si>
    <t xml:space="preserve">Improving Soil Water Retention in Table Grape Vineyards </t>
  </si>
  <si>
    <t>UCR</t>
  </si>
  <si>
    <t>Ashraf El-kereamy</t>
  </si>
  <si>
    <t xml:space="preserve">Improving Irrigation Efficiency and Management Strategies in California Table Grapes Using Satellite Remote Sensing: A Pilot Study </t>
  </si>
  <si>
    <t>USDA SAWS</t>
  </si>
  <si>
    <t>Matt Roby</t>
  </si>
  <si>
    <t>Enhancing Vine Productivity and Soil Health Through Sustainable Wood Mulching Strategies</t>
  </si>
  <si>
    <t>Lauren Hale/Ashraf El-kereamy/Sudan Gao</t>
  </si>
  <si>
    <t>Management of Sour Rot Complex of Table Grapes</t>
  </si>
  <si>
    <t>Akif Eskalen</t>
  </si>
  <si>
    <t>Management of Powdery Mildew on Table Grapes</t>
  </si>
  <si>
    <t>UC Davis/UCR</t>
  </si>
  <si>
    <t>Akif Eskalen/Ashraf El-kereamy</t>
  </si>
  <si>
    <t>Screening of Fungicide Resistance and Diversity of Botrytis Population in Table Grape in California</t>
  </si>
  <si>
    <t>Characterization and Transcriptomic Analysis of Putative Resistance to Grapevine Leafroll-associated Virus 3 Grape Germplasm</t>
  </si>
  <si>
    <t>Ying Zha/ Summaira Riaz</t>
  </si>
  <si>
    <t>Stinkbug Trapping</t>
  </si>
  <si>
    <t>UC ANR</t>
  </si>
  <si>
    <t>Spencer Walse/Idongesit Mokwunye</t>
  </si>
  <si>
    <t xml:space="preserve">Postharvest Treatments to Eliminate Invasive Pests of Concern to the California Table Grape Industry     </t>
  </si>
  <si>
    <t>UC Davis/USDA ARS</t>
  </si>
  <si>
    <t>Spencer Walse</t>
  </si>
  <si>
    <t>New Approaches to Extend the Storage and Shelf-life of Table Grapes</t>
  </si>
  <si>
    <t>Chang-Lin Xiao</t>
  </si>
  <si>
    <t xml:space="preserve">Grape Maturity Sensor Groundtruthing Project </t>
  </si>
  <si>
    <t>Joy Hollingsworth</t>
  </si>
  <si>
    <t>Yield Estimation Flash Sensor Groundtruthing Work</t>
  </si>
  <si>
    <t>Tian Tian</t>
  </si>
  <si>
    <t>Evaluation of an Advanced Table Grape Production System in California</t>
  </si>
  <si>
    <t>UC ANR/UC Davis</t>
  </si>
  <si>
    <t>Tian Tian/Olena Sambucci</t>
  </si>
  <si>
    <t>Grapevine Trunk Diseases: Towards Achieving Sustainable Management Through Understanding The Structural Biology Of Scion-Rootstock-Pathogen Interactions</t>
  </si>
  <si>
    <t>NCSFR</t>
  </si>
  <si>
    <t>WSU</t>
  </si>
  <si>
    <t>Michelle Moyer</t>
  </si>
  <si>
    <t>Enhancing Vineyard Drought Resilience And Soil Regeneration Through Sensor-Driven Scheduling Of Deep Subsurface Drip Irrigation</t>
  </si>
  <si>
    <t>Pete Jacoby</t>
  </si>
  <si>
    <t>A Genomics-Based, Real-Time Tracking And Surveillance System To Manage Grapevine Leafroll Disease In Pacific Northwest Vineyards</t>
  </si>
  <si>
    <t>Naidu Rayapati</t>
  </si>
  <si>
    <t>Integrated Weed Management For Washington State Blueberry And Grape Production</t>
  </si>
  <si>
    <t>Rui Liu</t>
  </si>
  <si>
    <t>USA Duck Team Scattered-Site Hatchery</t>
  </si>
  <si>
    <t>USA Duck Team</t>
  </si>
  <si>
    <t>Corinna West</t>
  </si>
  <si>
    <t>Targeted Nitrogen and Irrigation Education in California’s Nitrate Impacted Regions</t>
  </si>
  <si>
    <t>FREP</t>
  </si>
  <si>
    <t>Doug Parker</t>
  </si>
  <si>
    <t>Expanding the Arkansas Fresh-Market Muscadine Grape Industry</t>
  </si>
  <si>
    <t>SCBGP</t>
  </si>
  <si>
    <t>AAD</t>
  </si>
  <si>
    <t xml:space="preserve">University of Arkansas </t>
  </si>
  <si>
    <t>Maritime Magic: Expanding California Specialty Crops</t>
  </si>
  <si>
    <t>West Sonoma Coast Vintners</t>
  </si>
  <si>
    <t>Driving Sales and Awareness Among New Drive-Market Consumers</t>
  </si>
  <si>
    <t>Santa Lucia Highlands Wine Artisans</t>
  </si>
  <si>
    <t>Sharing the Value of Sustainable California Wine to Build Millennial and Gen Z Consumer Demand</t>
  </si>
  <si>
    <t>California Sustainable Winegrowing Alliance</t>
  </si>
  <si>
    <t>Interspecific Hybrid Grape Research to Stabilize Colorado’s Grape Growing Industry</t>
  </si>
  <si>
    <t>Colorado Dept of Ag</t>
  </si>
  <si>
    <t>EsoTerra</t>
  </si>
  <si>
    <t>Statewide Survey for Managing Seven Major Grapevine Viral Pathogens to Sustain the High Productivity and Economic Development of the Florida Grape</t>
  </si>
  <si>
    <t>Florida Dept of Ag and Consumer Services</t>
  </si>
  <si>
    <t>Florida Agricultural and Mechanical University</t>
  </si>
  <si>
    <t>Idaho Made Wine for an Idaho Made Lifestyle</t>
  </si>
  <si>
    <t>Idaho State Dept of Ag</t>
  </si>
  <si>
    <t>Idaho Grape Growers and Wine Producers Commission</t>
  </si>
  <si>
    <t>Repatriating and Evaluating Lost American Grape Cultivars for Improved Sustainability</t>
  </si>
  <si>
    <t>MDA</t>
  </si>
  <si>
    <t>University of Missouri Grape and Wine Institute</t>
  </si>
  <si>
    <t>New Mexico Wine Grape Awareness and Interaction</t>
  </si>
  <si>
    <t>New Mexico Dept of Ag</t>
  </si>
  <si>
    <t>New Mexico Department of Agriculture</t>
  </si>
  <si>
    <t>Evaluation of Management Options for Sour Rot in Grapes Without Insecticides</t>
  </si>
  <si>
    <t>New York State Dept of Ag and Markets</t>
  </si>
  <si>
    <t>Cornell Cooperative Extension</t>
  </si>
  <si>
    <t>Viticulture Research Needs for Sunpreme and Other Natural DOV Raisin Varieties</t>
  </si>
  <si>
    <t>Raisin Administrative Committee</t>
  </si>
  <si>
    <t>Matt Fidelibus</t>
  </si>
  <si>
    <t>Breeding and Evaluation of Raisin Grapes with Superior Quality Including Disease Resistance and Natural Dried On Vine Types</t>
  </si>
  <si>
    <t>USDA ARS, Parlier</t>
  </si>
  <si>
    <t>Munson Legacy Project</t>
  </si>
  <si>
    <t>Private Foundation</t>
  </si>
  <si>
    <t>Texas A&amp;M University</t>
  </si>
  <si>
    <t>Amit Dhingra</t>
  </si>
  <si>
    <t>Optimizing Timing Of Cluster Thinning For V. Vinfiera 'Cabernet Sauvignon' Under Contrasting Climate Conditions</t>
  </si>
  <si>
    <t>OGIC</t>
  </si>
  <si>
    <t>Ohio State University</t>
  </si>
  <si>
    <t>Maria Smith</t>
  </si>
  <si>
    <t>Using Living Mulch For Managing Vine Vigor, Vineyard Weeds, And Improving Soil Healthin Vitis Spp. Marquette</t>
  </si>
  <si>
    <t>Canada Thistle Management Using Herbicides In Vineyards</t>
  </si>
  <si>
    <t>Early Detection And Rapid, Low-Cost Quantification Of 2,4-D Using Ptr-Tof Mass Spectrometry Methodology</t>
  </si>
  <si>
    <t>Novel Biostimulant Use And Efficacy In Disease-Susceptiblee V. Vinfiera</t>
  </si>
  <si>
    <t>2025-2026 Viticulture Extesnion Program</t>
  </si>
  <si>
    <t>Gary Gao</t>
  </si>
  <si>
    <t>Key to funding agency acronyms</t>
  </si>
  <si>
    <t xml:space="preserve">Total Funded Projects: </t>
  </si>
  <si>
    <r>
      <rPr>
        <sz val="11"/>
        <color theme="1"/>
        <rFont val="Avenir Next LT Pro"/>
        <family val="2"/>
      </rPr>
      <t>AAD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Arkansas Agriculture Department</t>
    </r>
  </si>
  <si>
    <r>
      <rPr>
        <sz val="11"/>
        <color theme="1"/>
        <rFont val="Avenir Next LT Pro"/>
        <family val="2"/>
      </rPr>
      <t>AFRI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Agriculture and Food Research Initiative</t>
    </r>
  </si>
  <si>
    <r>
      <rPr>
        <sz val="11"/>
        <rFont val="Avenir Next LT Pro"/>
        <family val="2"/>
      </rPr>
      <t>AVF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American Vineyard Foundation</t>
    </r>
  </si>
  <si>
    <t>Category</t>
  </si>
  <si>
    <t>Number of Projects</t>
  </si>
  <si>
    <r>
      <rPr>
        <sz val="11"/>
        <rFont val="Avenir Next LT Pro"/>
        <family val="2"/>
      </rPr>
      <t>AZDA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Arizona Department of Agriculture</t>
    </r>
  </si>
  <si>
    <r>
      <rPr>
        <sz val="11"/>
        <rFont val="Avenir Next LT Pro"/>
        <family val="2"/>
      </rPr>
      <t>CACS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Cornell Atkinson Center for Sustainability </t>
    </r>
  </si>
  <si>
    <r>
      <rPr>
        <sz val="11"/>
        <color theme="1"/>
        <rFont val="Avenir Next LT Pro"/>
        <family val="2"/>
      </rPr>
      <t xml:space="preserve">CDFA = </t>
    </r>
    <r>
      <rPr>
        <u/>
        <sz val="11"/>
        <color rgb="FF7030A0"/>
        <rFont val="Avenir Next LT Pro"/>
        <family val="2"/>
      </rPr>
      <t>California Department of Food and Agriculture</t>
    </r>
  </si>
  <si>
    <r>
      <rPr>
        <sz val="11"/>
        <rFont val="Avenir Next LT Pro"/>
        <family val="2"/>
      </rPr>
      <t>HSP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Healthy Soils Program</t>
    </r>
  </si>
  <si>
    <r>
      <rPr>
        <sz val="11"/>
        <rFont val="Avenir Next LT Pro"/>
        <family val="2"/>
      </rPr>
      <t>PD/GWSS =</t>
    </r>
    <r>
      <rPr>
        <u/>
        <sz val="11"/>
        <color rgb="FF7030A0"/>
        <rFont val="Avenir Next LT Pro"/>
        <family val="2"/>
      </rPr>
      <t xml:space="preserve"> Pierce’s Disease/Glassy-Winged Sharpshooter Board</t>
    </r>
  </si>
  <si>
    <r>
      <rPr>
        <sz val="11"/>
        <rFont val="Avenir Next LT Pro"/>
        <family val="2"/>
      </rPr>
      <t>CDPR</t>
    </r>
    <r>
      <rPr>
        <sz val="11"/>
        <color theme="10"/>
        <rFont val="Avenir Next LT Pro"/>
        <family val="2"/>
      </rPr>
      <t xml:space="preserve"> </t>
    </r>
    <r>
      <rPr>
        <sz val="11"/>
        <color rgb="FF7030A0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California Department of Pesticide Regulation</t>
    </r>
  </si>
  <si>
    <r>
      <t xml:space="preserve">CGRIC = </t>
    </r>
    <r>
      <rPr>
        <sz val="11"/>
        <color rgb="FF7030A0"/>
        <rFont val="Avenir Next LT Pro"/>
        <family val="2"/>
      </rPr>
      <t>California Grape Rootstock Improvement Commission</t>
    </r>
    <r>
      <rPr>
        <sz val="11"/>
        <color theme="1"/>
        <rFont val="Avenir Next LT Pro"/>
        <family val="2"/>
      </rPr>
      <t xml:space="preserve"> </t>
    </r>
  </si>
  <si>
    <r>
      <rPr>
        <sz val="11"/>
        <rFont val="Avenir Next LT Pro"/>
        <family val="2"/>
      </rPr>
      <t>CGRRF =</t>
    </r>
    <r>
      <rPr>
        <u/>
        <sz val="11"/>
        <color rgb="FF7030A0"/>
        <rFont val="Avenir Next LT Pro"/>
        <family val="2"/>
      </rPr>
      <t xml:space="preserve"> California Grape Rootstock Research Foundation  </t>
    </r>
  </si>
  <si>
    <r>
      <rPr>
        <sz val="11"/>
        <color theme="1"/>
        <rFont val="Avenir Next LT Pro"/>
        <family val="2"/>
      </rPr>
      <t>CTGC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California Table Grape Commission</t>
    </r>
  </si>
  <si>
    <r>
      <rPr>
        <sz val="11"/>
        <color theme="1"/>
        <rFont val="Avenir Next LT Pro"/>
        <family val="2"/>
      </rPr>
      <t>FREP</t>
    </r>
    <r>
      <rPr>
        <sz val="11"/>
        <color theme="10"/>
        <rFont val="Avenir Next LT Pro"/>
        <family val="2"/>
      </rPr>
      <t xml:space="preserve"> = </t>
    </r>
    <r>
      <rPr>
        <u/>
        <sz val="11"/>
        <color rgb="FF7030A0"/>
        <rFont val="Avenir Next LT Pro"/>
        <family val="2"/>
      </rPr>
      <t>Fertilizer Research and Education Program</t>
    </r>
  </si>
  <si>
    <r>
      <rPr>
        <sz val="11"/>
        <color theme="1"/>
        <rFont val="Avenir Next LT Pro"/>
        <family val="2"/>
      </rPr>
      <t>IDALS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Iowa Department of Agriculture and Land Stewardship</t>
    </r>
  </si>
  <si>
    <r>
      <rPr>
        <sz val="11"/>
        <color theme="1"/>
        <rFont val="Avenir Next LT Pro"/>
        <family val="2"/>
      </rPr>
      <t>KDA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Kentucky Department of  Agriculture</t>
    </r>
  </si>
  <si>
    <r>
      <rPr>
        <sz val="11"/>
        <color theme="1"/>
        <rFont val="Avenir Next LT Pro"/>
        <family val="2"/>
      </rPr>
      <t>MCBC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Michigan Craft Beverage Council</t>
    </r>
  </si>
  <si>
    <r>
      <rPr>
        <sz val="11"/>
        <color theme="1"/>
        <rFont val="Avenir Next LT Pro"/>
        <family val="2"/>
      </rPr>
      <t xml:space="preserve">MDA </t>
    </r>
    <r>
      <rPr>
        <u/>
        <sz val="11"/>
        <color theme="1"/>
        <rFont val="Avenir Next LT Pro"/>
        <family val="2"/>
      </rPr>
      <t>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Missouri Department of Agriculture</t>
    </r>
  </si>
  <si>
    <r>
      <rPr>
        <sz val="11"/>
        <color theme="1"/>
        <rFont val="Avenir Next LT Pro"/>
        <family val="2"/>
      </rPr>
      <t>MDARD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Michigan Department of Agriculture and Rural Development</t>
    </r>
  </si>
  <si>
    <r>
      <rPr>
        <sz val="11"/>
        <rFont val="Avenir Next LT Pro"/>
        <family val="2"/>
      </rPr>
      <t>MNDA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Minnesota Department of Agriculture</t>
    </r>
  </si>
  <si>
    <r>
      <rPr>
        <sz val="11"/>
        <rFont val="Avenir Next LT Pro"/>
        <family val="2"/>
      </rPr>
      <t>MTDA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Montana Department of Agriculture</t>
    </r>
  </si>
  <si>
    <r>
      <rPr>
        <sz val="11"/>
        <color theme="1"/>
        <rFont val="Avenir Next LT Pro"/>
        <family val="2"/>
      </rPr>
      <t>NCSFR =</t>
    </r>
    <r>
      <rPr>
        <u/>
        <sz val="11"/>
        <color rgb="FF7030A0"/>
        <rFont val="Avenir Next LT Pro"/>
        <family val="2"/>
      </rPr>
      <t xml:space="preserve"> Northwest Center for Small Fruits Research</t>
    </r>
  </si>
  <si>
    <r>
      <rPr>
        <sz val="11"/>
        <color theme="1"/>
        <rFont val="Avenir Next LT Pro"/>
        <family val="2"/>
      </rPr>
      <t>NCDA&amp;CS</t>
    </r>
    <r>
      <rPr>
        <sz val="11"/>
        <color theme="1" tint="4.9989318521683403E-2"/>
        <rFont val="Avenir Next LT Pro"/>
        <family val="2"/>
      </rPr>
      <t xml:space="preserve"> </t>
    </r>
    <r>
      <rPr>
        <u/>
        <sz val="11"/>
        <color theme="1" tint="4.9989318521683403E-2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North Carolina Department of Agriculture and Consumer Services</t>
    </r>
  </si>
  <si>
    <r>
      <rPr>
        <sz val="11"/>
        <rFont val="Avenir Next LT Pro"/>
        <family val="2"/>
      </rPr>
      <t>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Nebraska Department of Agriculture </t>
    </r>
  </si>
  <si>
    <r>
      <rPr>
        <sz val="11"/>
        <rFont val="Avenir Next LT Pro"/>
        <family val="2"/>
      </rPr>
      <t>NDDA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North Dakota Department of Agriculture</t>
    </r>
  </si>
  <si>
    <r>
      <rPr>
        <sz val="11"/>
        <color theme="1"/>
        <rFont val="Avenir Next LT Pro"/>
        <family val="2"/>
      </rPr>
      <t>NJDA =</t>
    </r>
    <r>
      <rPr>
        <u/>
        <sz val="11"/>
        <color rgb="FF7030A0"/>
        <rFont val="Avenir Next LT Pro"/>
        <family val="2"/>
      </rPr>
      <t xml:space="preserve"> New Jersey Department of Agriculture</t>
    </r>
  </si>
  <si>
    <r>
      <rPr>
        <sz val="11"/>
        <rFont val="Avenir Next LT Pro"/>
        <family val="2"/>
      </rPr>
      <t>NRCS =</t>
    </r>
    <r>
      <rPr>
        <u/>
        <sz val="11"/>
        <color rgb="FF7030A0"/>
        <rFont val="Avenir Next LT Pro"/>
        <family val="2"/>
      </rPr>
      <t xml:space="preserve"> Natural Resources Conservation Service </t>
    </r>
  </si>
  <si>
    <r>
      <rPr>
        <sz val="11"/>
        <color theme="1"/>
        <rFont val="Avenir Next LT Pro"/>
        <family val="2"/>
      </rPr>
      <t>NSF</t>
    </r>
    <r>
      <rPr>
        <sz val="11"/>
        <color theme="10"/>
        <rFont val="Avenir Next LT Pro"/>
        <family val="2"/>
      </rPr>
      <t xml:space="preserve"> </t>
    </r>
    <r>
      <rPr>
        <sz val="11"/>
        <color rgb="FF7030A0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National Science Foundation</t>
    </r>
  </si>
  <si>
    <r>
      <rPr>
        <sz val="11"/>
        <color theme="1"/>
        <rFont val="Avenir Next LT Pro"/>
        <family val="2"/>
      </rPr>
      <t xml:space="preserve">NYSDAM </t>
    </r>
    <r>
      <rPr>
        <u/>
        <sz val="11"/>
        <color theme="1"/>
        <rFont val="Avenir Next LT Pro"/>
        <family val="2"/>
      </rPr>
      <t>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New York State Department of Agriculture and Markets</t>
    </r>
  </si>
  <si>
    <r>
      <rPr>
        <sz val="11"/>
        <rFont val="Avenir Next LT Pro"/>
        <family val="2"/>
      </rPr>
      <t>NYWGF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New York Wine and Grape Foundation</t>
    </r>
  </si>
  <si>
    <r>
      <rPr>
        <sz val="11"/>
        <rFont val="Avenir Next LT Pro"/>
        <family val="2"/>
      </rPr>
      <t>OGIC =</t>
    </r>
    <r>
      <rPr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Ohio Grape Industries Committee </t>
    </r>
  </si>
  <si>
    <r>
      <rPr>
        <sz val="11"/>
        <color theme="1"/>
        <rFont val="Avenir Next LT Pro"/>
        <family val="2"/>
      </rPr>
      <t>OWB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Oregon Wine Board</t>
    </r>
  </si>
  <si>
    <r>
      <rPr>
        <sz val="11"/>
        <color theme="1"/>
        <rFont val="Avenir Next LT Pro"/>
        <family val="2"/>
      </rPr>
      <t>PDA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Pennsylvania Department of Agriculture</t>
    </r>
  </si>
  <si>
    <r>
      <rPr>
        <sz val="11"/>
        <color theme="1"/>
        <rFont val="Avenir Next LT Pro"/>
        <family val="2"/>
      </rPr>
      <t>PLCB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Pennsylvania Liquor Control Board</t>
    </r>
  </si>
  <si>
    <r>
      <rPr>
        <sz val="11"/>
        <rFont val="Avenir Next LT Pro"/>
        <family val="2"/>
      </rPr>
      <t>RCPP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Regional Conservation Partnership Program</t>
    </r>
  </si>
  <si>
    <r>
      <t xml:space="preserve">SAES = </t>
    </r>
    <r>
      <rPr>
        <sz val="11"/>
        <color rgb="FF7030A0"/>
        <rFont val="Avenir Next LT Pro"/>
        <family val="2"/>
      </rPr>
      <t>State Agricultural Experiment Station</t>
    </r>
  </si>
  <si>
    <r>
      <rPr>
        <sz val="11"/>
        <rFont val="Avenir Next LT Pro"/>
        <family val="2"/>
      </rPr>
      <t>SARE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Sustainable Agriculture Research &amp; Education</t>
    </r>
  </si>
  <si>
    <r>
      <rPr>
        <sz val="11"/>
        <rFont val="Avenir Next LT Pro"/>
        <family val="2"/>
      </rPr>
      <t>SARE NCR</t>
    </r>
    <r>
      <rPr>
        <sz val="11"/>
        <color rgb="FF7030A0"/>
        <rFont val="Avenir Next LT Pro"/>
        <family val="2"/>
      </rPr>
      <t xml:space="preserve"> =</t>
    </r>
    <r>
      <rPr>
        <u/>
        <sz val="11"/>
        <color rgb="FF7030A0"/>
        <rFont val="Avenir Next LT Pro"/>
        <family val="2"/>
      </rPr>
      <t xml:space="preserve"> North Central Region</t>
    </r>
  </si>
  <si>
    <r>
      <rPr>
        <sz val="11"/>
        <color theme="1"/>
        <rFont val="Avenir Next LT Pro"/>
        <family val="2"/>
      </rPr>
      <t xml:space="preserve">SARE NE = </t>
    </r>
    <r>
      <rPr>
        <u/>
        <sz val="11"/>
        <color rgb="FF7030A0"/>
        <rFont val="Avenir Next LT Pro"/>
        <family val="2"/>
      </rPr>
      <t xml:space="preserve">Northeast </t>
    </r>
  </si>
  <si>
    <r>
      <rPr>
        <sz val="11"/>
        <color theme="1"/>
        <rFont val="Avenir Next LT Pro"/>
        <family val="2"/>
      </rPr>
      <t>SCBGP=</t>
    </r>
    <r>
      <rPr>
        <u/>
        <sz val="11"/>
        <color rgb="FF7030A0"/>
        <rFont val="Avenir Next LT Pro"/>
        <family val="2"/>
      </rPr>
      <t xml:space="preserve"> Specialty Crop Block Grant Program</t>
    </r>
  </si>
  <si>
    <r>
      <rPr>
        <sz val="11"/>
        <color theme="1"/>
        <rFont val="Avenir Next LT Pro"/>
        <family val="2"/>
      </rPr>
      <t>SCRI =</t>
    </r>
    <r>
      <rPr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Specialty Crop Research Initiative</t>
    </r>
  </si>
  <si>
    <r>
      <rPr>
        <sz val="11"/>
        <color theme="1"/>
        <rFont val="Avenir Next LT Pro"/>
        <family val="2"/>
      </rPr>
      <t>TDA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Texas Department of Agriculture</t>
    </r>
  </si>
  <si>
    <r>
      <rPr>
        <sz val="11"/>
        <rFont val="Avenir Next LT Pro"/>
        <family val="2"/>
      </rPr>
      <t>TNDA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Tennessee Department of Agriculture</t>
    </r>
  </si>
  <si>
    <r>
      <rPr>
        <sz val="11"/>
        <rFont val="Avenir Next LT Pro"/>
        <family val="2"/>
      </rPr>
      <t>VDACS =</t>
    </r>
    <r>
      <rPr>
        <u/>
        <sz val="11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Virginia Department of Agriculture and Consumer Services</t>
    </r>
  </si>
  <si>
    <r>
      <rPr>
        <sz val="11"/>
        <color theme="1"/>
        <rFont val="Avenir Next LT Pro"/>
        <family val="2"/>
      </rPr>
      <t>WDA =</t>
    </r>
    <r>
      <rPr>
        <u/>
        <sz val="11"/>
        <color rgb="FF7030A0"/>
        <rFont val="Avenir Next LT Pro"/>
        <family val="2"/>
      </rPr>
      <t xml:space="preserve"> Wyoming Department of Agriculture</t>
    </r>
  </si>
  <si>
    <r>
      <rPr>
        <sz val="11"/>
        <rFont val="Avenir Next LT Pro"/>
        <family val="2"/>
      </rPr>
      <t>WDATCP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Wisconsin Department of Agriculture, Trade and Consumer Protection</t>
    </r>
  </si>
  <si>
    <r>
      <rPr>
        <sz val="11"/>
        <color theme="1"/>
        <rFont val="Avenir Next LT Pro"/>
        <family val="2"/>
      </rPr>
      <t>WSWC =</t>
    </r>
    <r>
      <rPr>
        <u/>
        <sz val="11"/>
        <color theme="1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Washington State Wine Commission</t>
    </r>
  </si>
  <si>
    <r>
      <rPr>
        <sz val="11"/>
        <color theme="1"/>
        <rFont val="Avenir Next LT Pro"/>
        <family val="2"/>
      </rPr>
      <t xml:space="preserve">USDA-ARS = </t>
    </r>
    <r>
      <rPr>
        <u/>
        <sz val="11"/>
        <color rgb="FF7030A0"/>
        <rFont val="Avenir Next LT Pro"/>
        <family val="2"/>
      </rPr>
      <t>Agricultural Research Service</t>
    </r>
  </si>
  <si>
    <r>
      <rPr>
        <sz val="11"/>
        <color theme="1"/>
        <rFont val="Avenir Next LT Pro"/>
        <family val="2"/>
      </rPr>
      <t>USDA-NIFA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National Institute of Food and Agriculture</t>
    </r>
  </si>
  <si>
    <t>V:Disease &amp; Pest mgmt</t>
  </si>
  <si>
    <t>Identification of gut-associated fungi in grape berry moth larvae</t>
  </si>
  <si>
    <t>Project Title</t>
  </si>
  <si>
    <t>Research Category</t>
  </si>
  <si>
    <t>Fluctuation of grape berry moth populations in Concord vineyards throughout the growing season</t>
  </si>
  <si>
    <t>Identification Of Gut-Associated Fungi In Grape Berry Moth Larvae</t>
  </si>
  <si>
    <t>Evaluating Visual Cues to design a Trap-and-Kill Device to Control Spotted Lanternfly</t>
  </si>
  <si>
    <t>Fluctuation Of Grape Berry Moth Populations In Concord Vineyards Throughout The Growing Season</t>
  </si>
  <si>
    <t>V:Mech &amp; precision ag</t>
  </si>
  <si>
    <t>Evaluating Visual Cues To Design A Trap-And-Kill Device To Control Spotted Lanternfly</t>
  </si>
  <si>
    <t>Reduced susceptibility to powdery mildew by precision gene editing</t>
  </si>
  <si>
    <t>Optimizing Fruit Color Of ‘Vincent’ And ‘Ives’</t>
  </si>
  <si>
    <t>O: Newsletters</t>
  </si>
  <si>
    <t>Reduced Susceptibility To Powdery Mildew By Precision Gene Editing</t>
  </si>
  <si>
    <t>Continuing Veraison To Harvest Newsletter Fruit Sampling In 2025</t>
  </si>
  <si>
    <t>Efficacy of strobilurin fungicides as alternatives to ziram for Phomopsis control in LE Region</t>
  </si>
  <si>
    <t>Preparing The New York Grape Industry For A Future Without Broad-Spectrum Fungi</t>
  </si>
  <si>
    <t>Evaluating candidate repellents for spotted lanternfly</t>
  </si>
  <si>
    <t>Efficacy Of Strobilurin Fungicides As Alternatives To Ziram For Phomopsis Control In LE Region</t>
  </si>
  <si>
    <t>Understanding berry ripening dynamics of vinifera &amp; hybrid grapevines in NY/Cold Hardiness</t>
  </si>
  <si>
    <t>Evaluating Candidate Repellents For Spotted Lanternfly</t>
  </si>
  <si>
    <t>Evaluating cold hardiness of grapevines in New York 2025-2026.</t>
  </si>
  <si>
    <t>Understanding berry ripening dynamics of vinifera &amp; hybrid grapevines in NY / Cold Hardiness</t>
  </si>
  <si>
    <t>Understanding Berry Ripening Dynamics Of Vinifera &amp; Hybrid Grapevines In NY/Cold Hardiness</t>
  </si>
  <si>
    <r>
      <t xml:space="preserve">V: Grape cultivars &amp; clones: </t>
    </r>
    <r>
      <rPr>
        <i/>
        <sz val="12"/>
        <color rgb="FF00B050"/>
        <rFont val="Arial"/>
        <family val="2"/>
      </rPr>
      <t>eval vit perform</t>
    </r>
  </si>
  <si>
    <t>Development of resilient and high-quality wine grape cultivars</t>
  </si>
  <si>
    <t>Evaluating cold hardiness of grapevines in New York 2025-2026</t>
  </si>
  <si>
    <t>Evaluating Cold Hardiness Of Grapevines In New York 2025-2026</t>
  </si>
  <si>
    <r>
      <t xml:space="preserve">V:Sustainability: </t>
    </r>
    <r>
      <rPr>
        <i/>
        <sz val="12"/>
        <color rgb="FF00B050"/>
        <rFont val="Arial"/>
        <family val="2"/>
      </rPr>
      <t>vineyard mgmt strategies</t>
    </r>
  </si>
  <si>
    <t>Development Of Resilient And High-Quality Wine Grape Cultivars</t>
  </si>
  <si>
    <t>Evaluating Osmotic Protectant, Glycine Betaine, As A Multifaceted Approach To Enhance Grapevine Stress Tolerance &amp; Productivity</t>
  </si>
  <si>
    <t>E: Wine Quality</t>
  </si>
  <si>
    <t>Expanding range of rapid analysis approaches to semi-polar volatiles&amp; non-vol precursors in grapes</t>
  </si>
  <si>
    <t>Increasing The Reliability And Scope Of NEWA Weather And Pest Model Information</t>
  </si>
  <si>
    <t>Time-temperature dependence of off-aromas, corrosion, and liner degradation in canned wines</t>
  </si>
  <si>
    <t>Expanding range of rapid analysis approaches to semi-polar volatiles &amp; non-vol precursors in grapes</t>
  </si>
  <si>
    <t>Expanding Range Of Rapid Analysis Approaches To Semi-Polar Volatiles &amp; Non-Vol Precursors In Grapes</t>
  </si>
  <si>
    <t>Defining maximum recommended limits for Spotted Lanternfly contamination of grapes to avoid sensory issues in wines and juices</t>
  </si>
  <si>
    <t>Time-Temperature Dependence Of Off-Aromas, Corrosion, And Liner Degradation In Canned Wines</t>
  </si>
  <si>
    <t>Defining Maximum Recommended Limits For Spotted Lanternfly Contamination Of Grapes To Avoid Sensory Issues In Wines And Juices</t>
  </si>
  <si>
    <t>V:Floor &amp; weed mgmt</t>
  </si>
  <si>
    <t>Evaluation Of Cabernet Franc Clone &amp; Rootstocks Vit &amp; Wine Attributes Suitable For The HV AVA</t>
  </si>
  <si>
    <t>O: Non-fermented value-added grape prod</t>
  </si>
  <si>
    <t>Upcycling Grape Pomace As Dietary Ingredient To Treat Coccidiosis in Poultry Production</t>
  </si>
  <si>
    <t>Increasing Automation Of Weed And Sucker Control</t>
  </si>
  <si>
    <t>Investigating vineyard designs to fac sheep grazing</t>
  </si>
  <si>
    <t>Upcycling Grape Pomace As Dietary Ingredient To Treat Coccidiosis In Poultry Production</t>
  </si>
  <si>
    <t>Evaluating viticultural characteristics of new disease-resistant cultivars for NY vineyards</t>
  </si>
  <si>
    <t>Investigating Vineyard Designs To Fac Sheep Grazing</t>
  </si>
  <si>
    <t>Evaluating Viticultural Characteristics Of New Disease-Resistant Cultivars For NY Vineyards</t>
  </si>
  <si>
    <t>Evaluation Of Hybrid Winegrape Varieties On Long Island</t>
  </si>
  <si>
    <t>Improving Biological Control Of Vine Mealybug</t>
  </si>
  <si>
    <t>Understanding Spatial And Temporal Impact Of Red Blotch &amp; Mitigation Strategies</t>
  </si>
  <si>
    <t>Chemistry, Mouthfeel, And Consumer Preference:  Understanding Red Wine Astringency</t>
  </si>
  <si>
    <t>Managing Tannin Chemistry In The Winery</t>
  </si>
  <si>
    <t>Understanding Anthocyanin Degradation During Heatwaves In Cabernet Sauvignon</t>
  </si>
  <si>
    <t>GLRaV-3 Resistant Grape Germplasm Characterization</t>
  </si>
  <si>
    <t>Glrav-3 Resistant Grape Germplasm Characterization</t>
  </si>
  <si>
    <t>Genomics and Phenomics Tools For Improved Grapevine Rootstock Breeding</t>
  </si>
  <si>
    <t>Genomics And Phenomics Tools For Improved Grapevine Rootstock Breeding</t>
  </si>
  <si>
    <t>Grape Germplasm Evaluation To Identify Potential Host Plant Resistance For Vine Mealybug</t>
  </si>
  <si>
    <t>Optimizing biopesticide strategies for Pierce’s disease management in recovered vineyards</t>
  </si>
  <si>
    <t>Optimizing Biopesticide Strategies For Pierce’S Disease Management In Recovered Vineyards</t>
  </si>
  <si>
    <t>Can spotted lanternfly transmit Pierce's disease? An in-depth investigation into potential acquisition of Xylella fastidiosa by spotted lanternfly</t>
  </si>
  <si>
    <t>Can Spotted Lanternfly Transmit Pierce'S Disease? An In-Depth Investigation Into Potential Acquisition Of Xylella Fastidiosa By Spotted Lanternfly</t>
  </si>
  <si>
    <t>Development of multimodal lures for early detection of spotted lanternflies</t>
  </si>
  <si>
    <t>Development Of Multimodal Lures For Early Detection Of Spotted Lanternflies</t>
  </si>
  <si>
    <t>Risk maps and apps for the spread of spotted lanternfly (Lycorma delicatula) in California</t>
  </si>
  <si>
    <t>Risk Maps And Apps For The Spread Of Spotted Lanternfly (Lycorma Delicatula) In California</t>
  </si>
  <si>
    <t>Genetic control of glassy-winged sharpshooter</t>
  </si>
  <si>
    <t>Genetic Control Of Glassy-Winged Sharpshooter</t>
  </si>
  <si>
    <t>Identification of grapevine phenolic and vineyard-associated biocontrol agent fungal compounds for management of Xylella fastidiosa by reducing sharpshooter spread</t>
  </si>
  <si>
    <t>Identification Of Grapevine Phenolic And Vineyard-Associated Biocontrol Agent Fungal Compounds For Management Of Xylella Fastidiosa By Reducing Sharpshooter Spread</t>
  </si>
  <si>
    <t>Propagation and testing of vital material for indoor foundation grapevine collection</t>
  </si>
  <si>
    <t>Propagation And Testing Of Vital Material For Indoor Foundation Grapevine Collection</t>
  </si>
  <si>
    <t>Evaluating the impact of dsRNA-induced silencing of four C1-protein interactors on GRBV activity in infected grapevine</t>
  </si>
  <si>
    <t>Evaluating The Impact Of Dsrna-Induced Silencing Of Four C1-Protein Interactors On Grbv Activity In Infected Grapevine</t>
  </si>
  <si>
    <t>Virus-based delivery of interfering RNAs targeting grapevine leafroll-associated virus(es) and grapevine red blotch virus</t>
  </si>
  <si>
    <t>Virus-Based Delivery Of Interfering Rnas Targeting Grapevine Leafroll-Associated Virus(Es) And Grapevine Red Blotch Virus</t>
  </si>
  <si>
    <t>Transmission ecology of grapevine red blotch virus genetic clades</t>
  </si>
  <si>
    <t>Transmission Ecology Of Grapevine Red Blotch Virus Genetic Clades</t>
  </si>
  <si>
    <t>Epidemiology of grapevine leafroll-associated virus 3 and RNA interference against the virus and its major mealybug vectors</t>
  </si>
  <si>
    <t>Epidemiology Of Grapevine Leafroll-Associated Virus 3 And Rna Interference Against The Virus And Its Major Mealybug Vectors</t>
  </si>
  <si>
    <t>Reducing sour rot grape by combining soft products, conventional tools, and wine quality analyses</t>
  </si>
  <si>
    <t>Reducing Sour Rot Grape By Combining Soft Products, Conventional Tools, And Wine Quality Analyses</t>
  </si>
  <si>
    <t>Early Detection Of Powdery Mildew In Grapevines: A Non-Destructive Spectroscopic Approach</t>
  </si>
  <si>
    <t>Sbir Phase Ii: Novel Spectroscopy For The Early Detection Of Crop Afflictions</t>
  </si>
  <si>
    <t>CAREER: Engineering plant anthranilate ester synthesis and perception for herbivore defense</t>
  </si>
  <si>
    <t>Career: Engineering Plant Anthranilate Ester Synthesis And Perception For Herbivore Defense</t>
  </si>
  <si>
    <t>Collaborative Research: RESEARCH-PGR: Deconstructing Plasticity in Perennial Plants: Genomic and Epigenomic Architecture of Scion and Rootstock Traits in Grafted Grapevines</t>
  </si>
  <si>
    <t>Collaborative Research: Research-Pgr: Deconstructing Plasticity In Perennial Plants: Genomic And Epigenomic Architecture Of Scion And Rootstock Traits In Grafted Grapevines</t>
  </si>
  <si>
    <t>Develop grapevine resilience to temperature fluctuations</t>
  </si>
  <si>
    <t>Develop Grapevine Resilience To Temperature Fluctuations</t>
  </si>
  <si>
    <t>RNAi against Red Blotch Virus</t>
  </si>
  <si>
    <t>Rnai Against Red Blotch Virus</t>
  </si>
  <si>
    <t>Rootstocks, drought, and isotopes</t>
  </si>
  <si>
    <t>Rootstocks, Drought, And Isotopes</t>
  </si>
  <si>
    <t>Mealybug control in vineyards</t>
  </si>
  <si>
    <t>Mealybug Control In Vineyards</t>
  </si>
  <si>
    <t>Sustainable Rootstocks For Pinot Noir</t>
  </si>
  <si>
    <t>Mlf Composition &amp; Sensory (Malolactic Fermentation Timing)</t>
  </si>
  <si>
    <t>Vectors And Latency Of Grbv (Grapevine Red Blotch Virus)</t>
  </si>
  <si>
    <t>Michigan Grapevine Freezing Tolerance Prediction Model: Enhancing Sustainability In The Grape And Wine Industry</t>
  </si>
  <si>
    <t>Enhancing Michigan'S Grape And Wine Industry: Msu Extension Education Programs For 2025–2026</t>
  </si>
  <si>
    <t>Integrated Robotic Vineyard Bird Control And Mowing</t>
  </si>
  <si>
    <t>High Altitude (8300') Earthship Greenhouse For Four Season Food Production</t>
  </si>
  <si>
    <t>Examining opportunities for climate change mitigation and adaptation in vineyards through soil health management practices</t>
  </si>
  <si>
    <t>Examining Opportunities For Climate Change Mitigation And Adaptation In Vineyards Through Soil Health Management Practices</t>
  </si>
  <si>
    <t>Milkweed as an Eco-friendly Tactic for Spotted Lanternfly Control</t>
  </si>
  <si>
    <t>Milkweed As An Eco-Friendly Tactic For Spotted Lanternfly Control</t>
  </si>
  <si>
    <t>Increasing bee forage in turf systems through different establishment techniques.</t>
  </si>
  <si>
    <t>Increasing Bee Forage In Turf Systems Through Different Establishment Techniques.</t>
  </si>
  <si>
    <t>Empowering Agricultural Professionals with Knowledge and Resources About Practices that Support Biodiversity While Benefiting the Farm</t>
  </si>
  <si>
    <t>Empowering Agricultural Professionals With Knowledge And Resources About Practices That Support Biodiversity While Benefiting The Farm</t>
  </si>
  <si>
    <t>REDUCING YIELD LOSS IN THE GRAPE INDUSTRY WITH PROTECTION FROM ABIOTIC STRESSORS</t>
  </si>
  <si>
    <t>Reducing Yield Loss In The Grape Industry With Protection From Abiotic Stressors</t>
  </si>
  <si>
    <t>Resilient Production Strategies For Improved Small Fruit Quality</t>
  </si>
  <si>
    <t>Maintain fungicide resistance testing capabilities for grape diseases-2025-2026</t>
  </si>
  <si>
    <t>Maintain Fungicide Resistance Testing Capabilities For Grape Diseases-2025-2026</t>
  </si>
  <si>
    <t>Impacts Of Exposure To Adult Spotted Lanternfly On Cabernet Franc Yield And Grape Composition</t>
  </si>
  <si>
    <t>Comparing annual and perennial legumes as under-vine cover crops in Virginia vineyards</t>
  </si>
  <si>
    <t>Comparing Annual And Perennial Legumes As Under-Vine Cover Crops In Virginia Vineyards</t>
  </si>
  <si>
    <t>Assessing red wine phenolics in three Virginia wine varieties over three vintages</t>
  </si>
  <si>
    <t>Assessing Red Wine Phenolics In Three Virginia Wine Varieties Over Three Vintages</t>
  </si>
  <si>
    <t>Improve the efficacy of grape downy mildew management in Virginia</t>
  </si>
  <si>
    <t>Improve The Efficacy Of Grape Downy Mildew Management In Virginia</t>
  </si>
  <si>
    <t>Preparing for Pierce's disease-ready future vineyard operations</t>
  </si>
  <si>
    <t>Preparing For Pierce'S Disease-Ready Future Vineyard Operations</t>
  </si>
  <si>
    <t>Virginia Commercial Grape Report 2025</t>
  </si>
  <si>
    <t>VWA Technical &amp; Reception Programs</t>
  </si>
  <si>
    <t>Vwa Technical &amp; Reception Programs</t>
  </si>
  <si>
    <t>VWA Regulation and Rules Round Ups and Winery Resource Guide</t>
  </si>
  <si>
    <t>Vwa Regulation And Rules Round Ups And Winery Resource Guide</t>
  </si>
  <si>
    <t>Cost of Production Review (Nelson County)</t>
  </si>
  <si>
    <t>Cost Of Production Review (Nelson County)</t>
  </si>
  <si>
    <t>Developing A Sustainable Vineyard Certification Pilot Program</t>
  </si>
  <si>
    <t>Virginia Wine Docu-series</t>
  </si>
  <si>
    <t>Virginia Wine Docu-Series</t>
  </si>
  <si>
    <t>Ars/Usda – Wre Collaborative Wine Grapevine Breeding Initiative</t>
  </si>
  <si>
    <t>NGRA Membership and Representation/Travel (FY26)</t>
  </si>
  <si>
    <t>Ngra Membership And Representation/Travel (Fy26)</t>
  </si>
  <si>
    <t>Enology Research Services (contract)</t>
  </si>
  <si>
    <t>Enology Research Services (Contract)</t>
  </si>
  <si>
    <t>Governor's Cup Competition 2025 (contract)</t>
  </si>
  <si>
    <t>Governor'S Cup Competition 2025 (Contract)</t>
  </si>
  <si>
    <t>Grant and Budget Management (contract)</t>
  </si>
  <si>
    <t>Grant And Budget Management (Contract)</t>
  </si>
  <si>
    <t>Virginia Wine Marketing Office (contract)</t>
  </si>
  <si>
    <t>Virginia Wine Marketing Office (Contract)</t>
  </si>
  <si>
    <t>Optimizing biopesticide strategies for PD management in vineyards that have recovered from PD</t>
  </si>
  <si>
    <t>Optimizing Biopesticide Strategies For Pd Management In Vineyards That Have Recovered From Pd</t>
  </si>
  <si>
    <t>Grapevine phenolic and vineyard-associated biocontrol agent fungal compounds for management of Xylella fastidiosa by reducing sharpshooter spread</t>
  </si>
  <si>
    <t>Grapevine Phenolic And Vineyard-Associated Biocontrol Agent Fungal Compounds For Management Of Xylella Fastidiosa By Reducing Sharpshooter Spread</t>
  </si>
  <si>
    <t>Genetic control of GWSS</t>
  </si>
  <si>
    <t>Genetic Control Of Gwss</t>
  </si>
  <si>
    <t>Development of multimodal lures for early detection of SLF</t>
  </si>
  <si>
    <t>Development Of Multimodal Lures For Early Detection Of Slf</t>
  </si>
  <si>
    <t>Risk maps and apps for spread of SLF in California</t>
  </si>
  <si>
    <t>Risk Maps And Apps For Spread Of Slf In California</t>
  </si>
  <si>
    <t>Can SLF acquire and transmit PD?</t>
  </si>
  <si>
    <t>Can Slf Acquire And Transmit Pd?</t>
  </si>
  <si>
    <t>Transmission ecology of grapevine red blotch virus (GRBV) genetic clades</t>
  </si>
  <si>
    <t>Transmission Ecology Of Grapevine Red Blotch Virus (Grbv) Genetic Clades</t>
  </si>
  <si>
    <t>Impact of dsRNA-induced silencing of protein interactors on GRBV activity</t>
  </si>
  <si>
    <t>Impact Of Dsrna-Induced Silencing Of Protein Interactors On Grbv Activity</t>
  </si>
  <si>
    <t>Epidemiology of grapevine leafroll-associated virus 3 and RNAi against virus and vectors</t>
  </si>
  <si>
    <t>Epidemiology Of Grapevine Leafroll-Associated Virus 3 And Rnai Against Virus And Vectors</t>
  </si>
  <si>
    <t>Virus-based delivery of interfering RNAs targeting GLRaVs and GRBV</t>
  </si>
  <si>
    <t>Virus-Based Delivery Of Interfering Rnas Targeting Glravs And Grbv</t>
  </si>
  <si>
    <t>Maintain/move grapevine materials in FPS greenhouses for certified stock</t>
  </si>
  <si>
    <t>Maintain/Move Grapevine Materials In Fps Greenhouses For Certified Stock</t>
  </si>
  <si>
    <t>UNITED STATES DEPARTMENT OF AGRICULTURE</t>
  </si>
  <si>
    <t>Agricultural Research Service</t>
  </si>
  <si>
    <t>RESEARCH FUNDING CODED TO GRAPE</t>
  </si>
  <si>
    <t>FY 2020 Enacted</t>
  </si>
  <si>
    <t>Location</t>
  </si>
  <si>
    <t>Gross Funding</t>
  </si>
  <si>
    <t>Albany, CA</t>
  </si>
  <si>
    <t>Parlier, CA</t>
  </si>
  <si>
    <t>Davis, CA</t>
  </si>
  <si>
    <t>Ft. Pierce, FL</t>
  </si>
  <si>
    <t>Beltsville, MD</t>
  </si>
  <si>
    <t>Frederick, MD</t>
  </si>
  <si>
    <t>Headquarters</t>
  </si>
  <si>
    <t>Ithaca, NY</t>
  </si>
  <si>
    <t>Geneva, NY</t>
  </si>
  <si>
    <t>Corvallis, OR</t>
  </si>
  <si>
    <t>Poplarville, MS</t>
  </si>
  <si>
    <t>Columbia, MO</t>
  </si>
  <si>
    <t>Fargo, ND</t>
  </si>
  <si>
    <t>Gainesville, FL</t>
  </si>
  <si>
    <t>Riverside, CA</t>
  </si>
  <si>
    <t>Weslaco, TX</t>
  </si>
  <si>
    <t>Prosser, WA</t>
  </si>
  <si>
    <t>TOTAL</t>
  </si>
  <si>
    <t>USDA ARS RESEARCH CODED TO GRAPE, BY LOCATION</t>
  </si>
  <si>
    <t>Project Number</t>
  </si>
  <si>
    <t>Project Title/Link</t>
  </si>
  <si>
    <t xml:space="preserve">Project Lead </t>
  </si>
  <si>
    <t>Western Regional Research Center - Albany, CA</t>
  </si>
  <si>
    <t>2030-41000-064-00-D</t>
  </si>
  <si>
    <t>New Sustainable Processing Technologies To Produce Healthy, Value-Added Foods From Specialty Crops</t>
  </si>
  <si>
    <t>Tara McHugh</t>
  </si>
  <si>
    <t>2030-41430-001-00-D</t>
  </si>
  <si>
    <t>Defining, Measuring, And Mitigating Attributes That Adversely Impact The Quality And Marketability Of Foods</t>
  </si>
  <si>
    <t>Ron Haff</t>
  </si>
  <si>
    <t>2030-41440-008-00-D</t>
  </si>
  <si>
    <t>Adding Value To Plant-Based Waste Materials Through Development Of Novel, Healthy Ingredients And Functional Foods</t>
  </si>
  <si>
    <t>Wally Yokoyama</t>
  </si>
  <si>
    <t>San Joaquin Valley Agricultural Sciences Center - Parlier, CA</t>
  </si>
  <si>
    <t>2034-43000-041-00-D</t>
  </si>
  <si>
    <t>Integrate Pre- And Postharvest Approaches To Enhance Fresh Fruit Quality And Control Postharvest Diseases</t>
  </si>
  <si>
    <t>2034-43000-040-00-D</t>
  </si>
  <si>
    <t>Systems-Based Approaches For Control Of Arthropod Pests Important To Agricultural Production, Trade And Quarantine</t>
  </si>
  <si>
    <t>Joel Siegel</t>
  </si>
  <si>
    <t>2034-22000-012-00-D</t>
  </si>
  <si>
    <t>Identification Of Novel Management Strategies For Key Pests And Pathogens Of Grapevine With Emphasis On The Xylella Fastidiosa Pathosystem</t>
  </si>
  <si>
    <t>Rodrigo Krugner</t>
  </si>
  <si>
    <t>2034-21220-007-00-D</t>
  </si>
  <si>
    <t>Breeding Prunus And Vitis Scions For Improved Fruit Quality And Durable Pest Resistance</t>
  </si>
  <si>
    <t>Craig Ledbetter</t>
  </si>
  <si>
    <t>Crops Pathology And Genetics Research Unit and Nat'l Clonal Germplasm Repository - Davis, CA</t>
  </si>
  <si>
    <t>2032-21220-006-00-D</t>
  </si>
  <si>
    <t>Sustainable Vineyard Production Systems</t>
  </si>
  <si>
    <t>Kendra Baumgartner</t>
  </si>
  <si>
    <t>2032-22000-016-00-D</t>
  </si>
  <si>
    <t>Integrated Disease Management Strategies For Woody Perennial Species</t>
  </si>
  <si>
    <t>Dan Kluepfel</t>
  </si>
  <si>
    <t>2032-21000-024-00-D</t>
  </si>
  <si>
    <t>Managing Genetic Resources And Associated Information Of Grape, Tree Fruit, Tree Nut, And Other Specialty Crops Adapted To Mediterranean Climates</t>
  </si>
  <si>
    <t>John Preece</t>
  </si>
  <si>
    <t>U.S. Horticultural Research Laboratory - Fort Pierce, FL</t>
  </si>
  <si>
    <t>6034-22320-004-00-D</t>
  </si>
  <si>
    <t>IPM Methods For Insect Pests Of Orchard Crops</t>
  </si>
  <si>
    <t>Joe Patt</t>
  </si>
  <si>
    <t>Beltsville Human Nutrition Research Center - Beltsville, MD</t>
  </si>
  <si>
    <t>8040-51530-058-00-D</t>
  </si>
  <si>
    <t>Polyphenol-Rich Foods And Promotion Of Intestinal Health</t>
  </si>
  <si>
    <t>Gloria Solano-Aguilar</t>
  </si>
  <si>
    <t>Foreign Disease-Weed Science Research Unit - Frederick, MD</t>
  </si>
  <si>
    <t>8044-22000-044-00-D</t>
  </si>
  <si>
    <t>Molecular Identification, Characterization, And Biology Of Foreign And Emerging Viral And Bacterial Plant Pathogens</t>
  </si>
  <si>
    <t>Elizabeth Rogers</t>
  </si>
  <si>
    <t>USDA ARS Headquarters - Beltsville, MD</t>
  </si>
  <si>
    <t>0500-00013-001-00-D</t>
  </si>
  <si>
    <t>Staffing And Operation For National Clonal Repositories For Plant Germplasm</t>
  </si>
  <si>
    <t>Peter Bretting</t>
  </si>
  <si>
    <t>0500-00060-001-00-D</t>
  </si>
  <si>
    <t>Small Fruit And Nursery Research</t>
  </si>
  <si>
    <t>Tim Rinehart</t>
  </si>
  <si>
    <t>0500-00095-001-00-D</t>
  </si>
  <si>
    <t>A Systems Approach To Improved Water Management For Sustainable Production</t>
  </si>
  <si>
    <t>Teferi Tsegaye</t>
  </si>
  <si>
    <t>Robert W. Holley Center For Agriculture &amp; Health - Ithaca, NY</t>
  </si>
  <si>
    <t>8062-21000-043-00-D</t>
  </si>
  <si>
    <t>Improving Crop Efficiency Using Genomic Diversity And Computational Modeling</t>
  </si>
  <si>
    <t>Ed Buckler</t>
  </si>
  <si>
    <t>Plant Genetic Resources Research Unit and Grape Genetics Research Unit - Geneva, NY</t>
  </si>
  <si>
    <t>8060-21000-028-00-D</t>
  </si>
  <si>
    <t>Management And Development Of Apple, Cold-Hardy Grape, And Tart Cherry Genetic Resources And Associated Information</t>
  </si>
  <si>
    <t>Gan-Yuan Zhong</t>
  </si>
  <si>
    <t>8060-21220-007-00-D</t>
  </si>
  <si>
    <t>Grapevine Genetics, Genomics And Molecular Breeding For Disease Resistance, Abiotic Stress Tolerance, And Improved Fruit Quality</t>
  </si>
  <si>
    <t>Horticultural Crops Research Unit - Corvallis, OR</t>
  </si>
  <si>
    <t>2072-21000-052-00-D</t>
  </si>
  <si>
    <t>Improving The Quality Of Grapes, Other Fruits, And Their Products Through Agricultural Management</t>
  </si>
  <si>
    <t>Jungmin Lee</t>
  </si>
  <si>
    <t>2072-21000-053-00-D</t>
  </si>
  <si>
    <t>Integrated Water And Nutrient Management Systems For Sustainable And High-Quality Production Of Temperate Fruit And Nursery Crops</t>
  </si>
  <si>
    <t>Paul Schreiner</t>
  </si>
  <si>
    <t>2072-21220-003-00-D</t>
  </si>
  <si>
    <t>Genetic Improvement And Virus Management Of Blackberry, Red And Black Raspberry, Blueberry, Strawberry, Grape, And Winegrape Crops</t>
  </si>
  <si>
    <t>Inga Zasada</t>
  </si>
  <si>
    <t>2072-22000-040-00-D</t>
  </si>
  <si>
    <t>Biologically-Based Management Of Arthropod Pests In Small Fruit And Nursery Crops</t>
  </si>
  <si>
    <t>Jana Lee</t>
  </si>
  <si>
    <t>2072-22000-041-00-D</t>
  </si>
  <si>
    <t>Integrated Disease Management Of Exotic And Emerging Plant Diseases Of Horticultural Crops</t>
  </si>
  <si>
    <t>Walt Mahaffee</t>
  </si>
  <si>
    <t>2072-22000-043-00-D</t>
  </si>
  <si>
    <t>Development Of Knowledge-Based Approaches For Disease Management In Small Fruit And Nursery Crops</t>
  </si>
  <si>
    <t>Southern Horticultural Research Unit - Poplarville, MS</t>
  </si>
  <si>
    <t>6062-21000-010-00-D</t>
  </si>
  <si>
    <t>Blueberry And Woody Ornamental Plant Improvement In The Southeast United States</t>
  </si>
  <si>
    <t>Ebrahiem Babiker</t>
  </si>
  <si>
    <t>6062-21430-003-00-D</t>
  </si>
  <si>
    <t>Production And Disease And Pest Management Of Horticultural Crops</t>
  </si>
  <si>
    <t>Warren Copes</t>
  </si>
  <si>
    <t>USDA-ARS RESEARCH AGREEMENTS</t>
  </si>
  <si>
    <t> Project Title</t>
  </si>
  <si>
    <t>Type of Agreement with USDA-ARS</t>
  </si>
  <si>
    <t>Cooperator's Organization</t>
  </si>
  <si>
    <t>ARS PI / Cooperator</t>
  </si>
  <si>
    <t>Project Start Date</t>
  </si>
  <si>
    <t>Project End Date</t>
  </si>
  <si>
    <t>Corresponding ARS Project</t>
  </si>
  <si>
    <t>Characterization of Vineyard Microbiomes</t>
  </si>
  <si>
    <t>Non-Assistance Cooperative Agreement</t>
  </si>
  <si>
    <t>University of California, Davis</t>
  </si>
  <si>
    <t>Kerri Steenworth/Dario Cantu</t>
  </si>
  <si>
    <t>2032-21220-008-00-D</t>
  </si>
  <si>
    <t>Control of Postharvest Diseases of Table Grapes</t>
  </si>
  <si>
    <t>Cooperative Agreement</t>
  </si>
  <si>
    <t>Chang-Lin Xiao/Themis Michailides</t>
  </si>
  <si>
    <t>Novel Field-Based Diagnostic Strategies for Management of Powdery Mildew in California Specialty Crops</t>
  </si>
  <si>
    <t>Rachel Naegele/Timothy Miles</t>
  </si>
  <si>
    <t>Understanding and Managing Esca Trunk Disease in Multiple Grape Production Systems</t>
  </si>
  <si>
    <t>Kendra Baumgartner/Michelle Moyer</t>
  </si>
  <si>
    <t>Understanding and Managing Esca Trunk Disease in Multiple Grape-Production Systems</t>
  </si>
  <si>
    <t>Kendra Baumgartner/Renaud Travadon</t>
  </si>
  <si>
    <t>Geographic Distribution of Isolate Virulence in Xylella Fastidiosa Collected From Grape in California and its Effect on Host Resistance</t>
  </si>
  <si>
    <t>Auburn University</t>
  </si>
  <si>
    <t>Rachel Naegele/Leonardo De La Fuente</t>
  </si>
  <si>
    <t>Identification of Behavioral Mechanisms for Potential Suppression of Black Widow Spiders, Lactrodectus hesperus Chamberlin and Ivie, in Vineyards</t>
  </si>
  <si>
    <t>Rodrigo Krugner/Ross Hatton</t>
  </si>
  <si>
    <t>Sensory Perception of Smoke Exposure-related Compounds in Wine</t>
  </si>
  <si>
    <t>Jungmin Lee/Elizabeth Tomasino</t>
  </si>
  <si>
    <t>Adaptation Workbook for California Cropping Systems</t>
  </si>
  <si>
    <t>Steven Ostoja/Susan Ustin</t>
  </si>
  <si>
    <t>Develop and Use Novel Tissue Culture and Transformation Systems for Improving Grapevine Traits</t>
  </si>
  <si>
    <t>Gan-Yuan Zhong/Guo-Qing Song</t>
  </si>
  <si>
    <t>Utilizing Non-Saccharomyces Yeast as Bioprotectants During Pre-fermentation Cold Soaking</t>
  </si>
  <si>
    <t>Grant Agreement</t>
  </si>
  <si>
    <t>Jungmin Lee/James Osborne</t>
  </si>
  <si>
    <t>Addressing Water Management for Woody Perennial Crops under Increasing Temperatures in Mid-Century and End-of-Century Climate Conditions</t>
  </si>
  <si>
    <t>Understanding the Onset of Systemic Infection of Red Blotch Virus &amp; Phenotypic Studies of Grapevines Expressing a Red Blotch Virus Infectious Clone</t>
  </si>
  <si>
    <t>Roger Schreiner/Bhaskar Bondada</t>
  </si>
  <si>
    <t>2072-21000-055-00-D</t>
  </si>
  <si>
    <t>Development of COMET-Farm and Greenhouse Gas Accounting for Specialty Crops</t>
  </si>
  <si>
    <t>Kerri Steenworth/William Horwath</t>
  </si>
  <si>
    <t>Development of Web-based Decision Support Systems to Improve Crop Management Decisions</t>
  </si>
  <si>
    <t>The Regents of the University of California</t>
  </si>
  <si>
    <t>Steven Ostoja/Tapan Pathak</t>
  </si>
  <si>
    <t>Expanding Understanding and Availability of Agroecosystem Adaptation Strategies</t>
  </si>
  <si>
    <t>Evaluating Grapevine Root System Responses to Drought Stress to Identify Physiological Traits for Breeding and Precision Irrigation Management</t>
  </si>
  <si>
    <t>Andrew McElrone/Andy Walker</t>
  </si>
  <si>
    <t>Development of Biologically-based Pest Control Strategies for Invasive Pests</t>
  </si>
  <si>
    <t>Man Choi/Rory McDonnell</t>
  </si>
  <si>
    <t>Development of New Genomic Resources and Tools for Molecular Breeding in Muscadine Grape</t>
  </si>
  <si>
    <t>University of Tennessee</t>
  </si>
  <si>
    <t>Ebrahiem Babiker/Margaret Staton</t>
  </si>
  <si>
    <t>Virome Associated with Common Grape Virus Diseases in the Pacific Northwest and the Development of New Detection Tools</t>
  </si>
  <si>
    <t>University of Idaho</t>
  </si>
  <si>
    <t>Jungmin Lee/Alexander Karasev</t>
  </si>
  <si>
    <t>Detection of Wine Faults Using the Electronic Tongue</t>
  </si>
  <si>
    <t>Jungmin Lee/Carolyn Ross</t>
  </si>
  <si>
    <t>Evaluation of Combined Effects of Grape Maturity, Alcohol Concentration &amp; Long Term Maceration on Flavor &amp; Mouthfeel Profile of Cabernet Sauvignon</t>
  </si>
  <si>
    <t>Jungmin Lee/James Harbertson</t>
  </si>
  <si>
    <t>Assessing Novel Pierce’s Disease Resistant Vitis vinifera Grape Cultivars for Sustainable Production in Alabama and the Southeast</t>
  </si>
  <si>
    <r>
      <rPr>
        <sz val="11"/>
        <rFont val="Avenir Next LT Pro"/>
      </rPr>
      <t>SRSFC =</t>
    </r>
    <r>
      <rPr>
        <u/>
        <sz val="11"/>
        <color rgb="FF7030A0"/>
        <rFont val="Avenir Next LT Pro"/>
      </rPr>
      <t xml:space="preserve"> Southern Region Small Fruits Consortium</t>
    </r>
  </si>
  <si>
    <t>SRSFC</t>
  </si>
  <si>
    <t>Auburn Univesity</t>
  </si>
  <si>
    <t>Elina Coneva</t>
  </si>
  <si>
    <t>2025 R-02</t>
  </si>
  <si>
    <t>Genetics &amp; Grapevine Improvement / Pest &amp; Disease</t>
  </si>
  <si>
    <t>Exploring the use of aerial imagery to evaluate grapevine health in the southeast US</t>
  </si>
  <si>
    <t>University of Georgia</t>
  </si>
  <si>
    <t>Sarah Lowder</t>
  </si>
  <si>
    <t>Review of silicon for management of powdery mildew of grape</t>
  </si>
  <si>
    <t>Phillip Brannen</t>
  </si>
  <si>
    <t>Assessing the cold hardiness of muscadine grapes with differential thermal analysis, electrolyte leakage, and field observations</t>
  </si>
  <si>
    <t>Margaret Worthington</t>
  </si>
  <si>
    <t>Assessing the Effect of Postharvest Storage on Fruit Quality Attributes of Recently Released Perfect-flowered Muscadine Grape Cultivars and Advanced Selections</t>
  </si>
  <si>
    <t>2025 R-03</t>
  </si>
  <si>
    <t>2025 R-04</t>
  </si>
  <si>
    <t>2025 R-07</t>
  </si>
  <si>
    <t>2025 R-12</t>
  </si>
  <si>
    <t>Early Detection Efforts for Spotted Lanternfly in Southeastern Vineyards</t>
  </si>
  <si>
    <t>Investigating physicochemical, color, and sensory impacts from co-fermenting Vitis rotundifolia (Noble) and Vitis vinifera (Merlot) grapes</t>
  </si>
  <si>
    <t>Renee Threlfall</t>
  </si>
  <si>
    <t>University of Arkansas</t>
  </si>
  <si>
    <t>2025 R-24</t>
  </si>
  <si>
    <t>Updated February 20th, 2026</t>
  </si>
  <si>
    <t>Brett Blaauw</t>
  </si>
  <si>
    <t>2025 E-04</t>
  </si>
  <si>
    <t>2025 Virtual Southeastern Bunch Grape School</t>
  </si>
  <si>
    <t>North Caroline State University</t>
  </si>
  <si>
    <t>Lexie McDaniel</t>
  </si>
  <si>
    <t>2025 E-05</t>
  </si>
  <si>
    <t>Pest &amp; Disease/ Integrated Production Systems / Sustainability</t>
  </si>
  <si>
    <t>Vineyard Sprayer Calibration</t>
  </si>
  <si>
    <t>2025 E-06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</si>
</sst>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_(&quot;$&quot;* #,##0_);_(&quot;$&quot;* \(#,##0\);_(&quot;$&quot;* &quot;-&quot;??_);_(@_)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venir Next LT Pro"/>
      <family val="2"/>
    </font>
    <font>
      <b/>
      <sz val="22"/>
      <color theme="1"/>
      <name val="Avenir Next LT Pro"/>
      <family val="2"/>
    </font>
    <font>
      <sz val="11"/>
      <color theme="1"/>
      <name val="Avenir Next LT Pro"/>
      <family val="2"/>
    </font>
    <font>
      <b/>
      <sz val="20"/>
      <name val="Avenir Next LT Pro"/>
      <family val="2"/>
    </font>
    <font>
      <b/>
      <i/>
      <sz val="16"/>
      <name val="Avenir Next LT Pro"/>
      <family val="2"/>
    </font>
    <font>
      <b/>
      <sz val="16"/>
      <name val="Avenir Next LT Pro"/>
      <family val="2"/>
    </font>
    <font>
      <b/>
      <i/>
      <sz val="11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4"/>
      <color theme="0"/>
      <name val="Avenir Next LT Pro"/>
      <family val="2"/>
    </font>
    <font>
      <b/>
      <i/>
      <sz val="11"/>
      <color theme="0"/>
      <name val="Avenir Next LT Pro"/>
      <family val="2"/>
    </font>
    <font>
      <b/>
      <i/>
      <u/>
      <sz val="11"/>
      <color theme="0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7030A0"/>
      <name val="Avenir Next LT Pro"/>
      <family val="2"/>
    </font>
    <font>
      <sz val="11"/>
      <name val="Avenir Next LT Pro"/>
      <family val="2"/>
    </font>
    <font>
      <u/>
      <sz val="11"/>
      <color rgb="FF7030A0"/>
      <name val="Avenir Next LT Pro"/>
      <family val="2"/>
    </font>
    <font>
      <b/>
      <u/>
      <sz val="11"/>
      <color rgb="FF7030A0"/>
      <name val="Avenir Next LT Pro"/>
      <family val="2"/>
    </font>
    <font>
      <sz val="11"/>
      <color rgb="FFFF0000"/>
      <name val="Avenir Next LT Pro"/>
      <family val="2"/>
    </font>
    <font>
      <u/>
      <sz val="11"/>
      <color theme="10"/>
      <name val="Avenir Next LT Pro"/>
      <family val="2"/>
    </font>
    <font>
      <sz val="11"/>
      <color rgb="FF7030A0"/>
      <name val="Avenir Next LT Pro"/>
      <family val="2"/>
    </font>
    <font>
      <sz val="11"/>
      <color theme="0" tint="-0.499984740745262"/>
      <name val="Avenir Next LT Pro"/>
      <family val="2"/>
    </font>
    <font>
      <sz val="11"/>
      <color theme="10"/>
      <name val="Avenir Next LT Pro"/>
      <family val="2"/>
    </font>
    <font>
      <u/>
      <sz val="11"/>
      <color theme="1"/>
      <name val="Avenir Next LT Pro"/>
      <family val="2"/>
    </font>
    <font>
      <sz val="11"/>
      <color theme="1" tint="4.9989318521683403E-2"/>
      <name val="Avenir Next LT Pro"/>
      <family val="2"/>
    </font>
    <font>
      <u/>
      <sz val="11"/>
      <color theme="1" tint="4.9989318521683403E-2"/>
      <name val="Avenir Next LT Pro"/>
      <family val="2"/>
    </font>
    <font>
      <u/>
      <sz val="11"/>
      <name val="Avenir Next LT Pro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i/>
      <sz val="12"/>
      <color rgb="FF00B050"/>
      <name val="Arial"/>
      <family val="2"/>
    </font>
    <font>
      <sz val="12"/>
      <color rgb="FF7030A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venir Next LT Pro"/>
      <family val="2"/>
    </font>
    <font>
      <b/>
      <i/>
      <sz val="20"/>
      <color theme="1"/>
      <name val="Avenir Next LT Pro"/>
      <family val="2"/>
    </font>
    <font>
      <sz val="11"/>
      <name val="Avenir Next LT Pro"/>
    </font>
    <font>
      <u/>
      <sz val="11"/>
      <color rgb="FF7030A0"/>
      <name val="Avenir Next LT Pro"/>
    </font>
    <font>
      <sz val="11"/>
      <color theme="1"/>
      <name val="Avenir Next LT Pro"/>
    </font>
    <font>
      <sz val="11"/>
      <color rgb="FF000000"/>
      <name val="Avenir Next LT Pro"/>
      <family val="2"/>
      <charset val="1"/>
    </font>
    <font>
      <sz val="8"/>
      <name val="Calibri"/>
      <family val="2"/>
      <scheme val="minor"/>
    </font>
    <font>
      <b/>
      <u/>
      <sz val="11"/>
      <color rgb="FF7030A0"/>
      <name val="Avenir Next LT Pro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1F83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7" fillId="0" borderId="0"/>
  </cellStyleXfs>
  <cellXfs count="17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top"/>
    </xf>
    <xf numFmtId="0" fontId="3" fillId="4" borderId="0" xfId="1" applyFill="1" applyAlignment="1">
      <alignment vertical="top" wrapText="1"/>
    </xf>
    <xf numFmtId="0" fontId="3" fillId="0" borderId="0" xfId="1" applyFill="1" applyAlignment="1">
      <alignment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/>
    </xf>
    <xf numFmtId="0" fontId="5" fillId="8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8" fillId="7" borderId="0" xfId="0" applyFont="1" applyFill="1" applyAlignment="1">
      <alignment vertical="top" wrapText="1"/>
    </xf>
    <xf numFmtId="0" fontId="8" fillId="7" borderId="0" xfId="0" applyFont="1" applyFill="1" applyAlignment="1">
      <alignment horizontal="left" vertical="top" wrapText="1"/>
    </xf>
    <xf numFmtId="0" fontId="8" fillId="7" borderId="0" xfId="0" applyFont="1" applyFill="1"/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14" fontId="19" fillId="6" borderId="6" xfId="0" applyNumberFormat="1" applyFont="1" applyFill="1" applyBorder="1" applyAlignment="1">
      <alignment horizontal="center" vertical="center" wrapText="1"/>
    </xf>
    <xf numFmtId="164" fontId="19" fillId="6" borderId="6" xfId="0" applyNumberFormat="1" applyFont="1" applyFill="1" applyBorder="1" applyAlignment="1">
      <alignment horizontal="center" vertical="center" wrapText="1"/>
    </xf>
    <xf numFmtId="0" fontId="20" fillId="8" borderId="15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0" fillId="0" borderId="15" xfId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23" fillId="0" borderId="15" xfId="1" applyFont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 vertical="center" wrapText="1"/>
    </xf>
    <xf numFmtId="0" fontId="24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4" fontId="10" fillId="0" borderId="0" xfId="0" applyNumberFormat="1" applyFont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/>
    <xf numFmtId="0" fontId="25" fillId="0" borderId="10" xfId="1" applyFont="1" applyBorder="1" applyAlignment="1">
      <alignment vertical="top" wrapText="1"/>
    </xf>
    <xf numFmtId="0" fontId="25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5" fillId="0" borderId="10" xfId="1" applyFont="1" applyBorder="1" applyAlignment="1">
      <alignment vertical="top"/>
    </xf>
    <xf numFmtId="0" fontId="25" fillId="0" borderId="0" xfId="1" applyFont="1" applyBorder="1" applyAlignment="1">
      <alignment vertical="top"/>
    </xf>
    <xf numFmtId="0" fontId="25" fillId="0" borderId="0" xfId="1" applyFont="1" applyBorder="1"/>
    <xf numFmtId="0" fontId="26" fillId="0" borderId="5" xfId="0" applyFont="1" applyBorder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164" fontId="26" fillId="0" borderId="0" xfId="0" applyNumberFormat="1" applyFont="1"/>
    <xf numFmtId="0" fontId="26" fillId="0" borderId="0" xfId="0" applyFont="1"/>
    <xf numFmtId="0" fontId="25" fillId="0" borderId="0" xfId="1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5" fillId="0" borderId="0" xfId="1" applyFont="1" applyBorder="1" applyAlignment="1">
      <alignment horizontal="left" indent="4"/>
    </xf>
    <xf numFmtId="0" fontId="26" fillId="0" borderId="5" xfId="0" applyFont="1" applyBorder="1" applyAlignment="1">
      <alignment horizontal="left" vertical="top" indent="4"/>
    </xf>
    <xf numFmtId="164" fontId="26" fillId="0" borderId="0" xfId="0" applyNumberFormat="1" applyFont="1" applyAlignment="1">
      <alignment horizontal="left" indent="4"/>
    </xf>
    <xf numFmtId="0" fontId="26" fillId="0" borderId="0" xfId="0" applyFont="1" applyAlignment="1">
      <alignment horizontal="left" indent="4"/>
    </xf>
    <xf numFmtId="0" fontId="27" fillId="0" borderId="0" xfId="0" applyFont="1" applyAlignment="1">
      <alignment horizontal="left" vertical="top" wrapText="1"/>
    </xf>
    <xf numFmtId="0" fontId="10" fillId="0" borderId="10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27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21" fillId="0" borderId="10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2" fillId="0" borderId="0" xfId="1" applyFont="1" applyBorder="1" applyAlignment="1">
      <alignment horizontal="left" vertical="top" indent="3"/>
    </xf>
    <xf numFmtId="0" fontId="26" fillId="0" borderId="0" xfId="0" applyFont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2" fillId="0" borderId="10" xfId="1" applyFont="1" applyBorder="1" applyAlignment="1">
      <alignment horizontal="left" vertical="top"/>
    </xf>
    <xf numFmtId="0" fontId="22" fillId="0" borderId="0" xfId="1" applyFont="1" applyBorder="1" applyAlignment="1">
      <alignment horizontal="left" vertical="top"/>
    </xf>
    <xf numFmtId="0" fontId="29" fillId="0" borderId="10" xfId="1" applyFont="1" applyBorder="1" applyAlignment="1">
      <alignment vertical="top"/>
    </xf>
    <xf numFmtId="0" fontId="29" fillId="0" borderId="0" xfId="1" applyFont="1" applyBorder="1" applyAlignment="1">
      <alignment vertical="top"/>
    </xf>
    <xf numFmtId="0" fontId="10" fillId="0" borderId="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2" fillId="0" borderId="10" xfId="1" applyFont="1" applyBorder="1" applyAlignment="1">
      <alignment vertical="top"/>
    </xf>
    <xf numFmtId="0" fontId="25" fillId="0" borderId="11" xfId="1" applyFont="1" applyBorder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165" fontId="33" fillId="0" borderId="18" xfId="0" applyNumberFormat="1" applyFont="1" applyBorder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0" fontId="36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3" fillId="0" borderId="1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29" fillId="8" borderId="16" xfId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10" fillId="8" borderId="16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6" fontId="10" fillId="0" borderId="0" xfId="0" applyNumberFormat="1" applyFont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6" fontId="10" fillId="0" borderId="0" xfId="0" applyNumberFormat="1" applyFont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20" fillId="5" borderId="15" xfId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1" applyFont="1" applyFill="1" applyBorder="1" applyAlignment="1">
      <alignment horizontal="center" vertical="center" wrapText="1"/>
    </xf>
    <xf numFmtId="0" fontId="23" fillId="5" borderId="15" xfId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top" wrapText="1"/>
    </xf>
    <xf numFmtId="0" fontId="8" fillId="7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top"/>
    </xf>
    <xf numFmtId="14" fontId="10" fillId="0" borderId="0" xfId="0" applyNumberFormat="1" applyFont="1" applyAlignment="1">
      <alignment horizontal="center" vertical="top" wrapText="1"/>
    </xf>
    <xf numFmtId="14" fontId="26" fillId="0" borderId="0" xfId="0" applyNumberFormat="1" applyFont="1" applyAlignment="1">
      <alignment horizontal="center" vertical="top"/>
    </xf>
    <xf numFmtId="14" fontId="2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41" fillId="0" borderId="10" xfId="1" applyFont="1" applyBorder="1" applyAlignment="1">
      <alignment vertical="top"/>
    </xf>
    <xf numFmtId="0" fontId="42" fillId="0" borderId="16" xfId="1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4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" fillId="0" borderId="0" xfId="0" applyFont="1"/>
  </cellXfs>
  <cellStyles count="3">
    <cellStyle name="Hyperlink" xfId="1" builtinId="8"/>
    <cellStyle name="Normal" xfId="0" builtinId="0"/>
    <cellStyle name="Normal 2" xfId="2" xr:uid="{3A3283A9-FC22-408D-9DA2-D0E3B06BB01E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9" tint="0.399975585192419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/>
        <top/>
        <bottom/>
      </border>
    </dxf>
    <dxf>
      <font>
        <b/>
        <strike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vertAlign val="baseline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theme="9" tint="-0.499984740745262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venir Next LT Pro"/>
        <family val="2"/>
        <scheme val="none"/>
      </font>
      <fill>
        <patternFill patternType="solid">
          <fgColor indexed="64"/>
          <bgColor theme="9"/>
        </patternFill>
      </fill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</dxfs>
  <tableStyles count="0" defaultTableStyle="TableStyleMedium2" defaultPivotStyle="PivotStyleLight16"/>
  <colors>
    <mruColors>
      <color rgb="FF7C1F83"/>
      <color rgb="FF9933FF"/>
      <color rgb="FFC0DB5B"/>
      <color rgb="FF98B628"/>
      <color rgb="FF172C51"/>
      <color rgb="FFF2F8EE"/>
      <color rgb="FFFFFFFF"/>
      <color rgb="FFEDDEFA"/>
      <color rgb="FFDAB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215316</xdr:colOff>
      <xdr:row>0</xdr:row>
      <xdr:rowOff>384222</xdr:rowOff>
    </xdr:from>
    <xdr:to>
      <xdr:col>2</xdr:col>
      <xdr:colOff>606137</xdr:colOff>
      <xdr:row>2</xdr:row>
      <xdr:rowOff>223237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E3DEAA-CCED-B6E8-FE4C-5AE486F5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40" y="384222"/>
          <a:ext cx="3469609" cy="897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diego/Downloads/Household%20monthly%20budget.xlsx" TargetMode="External"/><Relationship Id="rId1" Type="http://schemas.openxmlformats.org/officeDocument/2006/relationships/externalLinkPath" Target="https://ngwi-my.sharepoint.com/personal/dbrown_graperesearch_org/Documents/Communications/Website/Grape%20Research%20Grants/2025/Household%20monthly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udget overview"/>
      <sheetName val="Budget summary"/>
      <sheetName val="Monthly expenses"/>
      <sheetName val="Additional data"/>
      <sheetName val="Household monthly budg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00216-BE0D-48ED-9CC5-6390F38F66D2}" name="Table1" displayName="Table1" ref="B6:L150" headerRowDxfId="24" dataDxfId="22" headerRowBorderDxfId="23">
  <autoFilter ref="B6:L150" xr:uid="{DED00216-BE0D-48ED-9CC5-6390F38F66D2}"/>
  <tableColumns count="11">
    <tableColumn id="1" xr3:uid="{F6163FE5-7153-484C-8056-9D48D0585EE1}" name=" Project Title _x000a_(Underlined if link is available)" totalsRowLabel="Total" dataDxfId="21" totalsRowDxfId="20" dataCellStyle="Hyperlink"/>
    <tableColumn id="11" xr3:uid="{FC833995-E563-4B9A-8336-EE37D955D342}" name="Funding Agency_x000a_(See key below)" dataDxfId="19" totalsRowDxfId="18" dataCellStyle="Hyperlink"/>
    <tableColumn id="2" xr3:uid="{CC63330A-AF81-47AE-8294-16280DDE866B}" name="Funding Program_x000a_(See key below)" dataDxfId="17" totalsRowDxfId="16"/>
    <tableColumn id="3" xr3:uid="{8B3E4261-77CB-460B-BCB2-3E2D565BB2F2}" name="Project Number_x000a_(If available)" dataDxfId="15" totalsRowDxfId="14"/>
    <tableColumn id="4" xr3:uid="{5262C95C-8C74-4213-81BD-E9D930892182}" name="Initial Award_x000a_Fiscal Year" dataDxfId="13" totalsRowDxfId="12"/>
    <tableColumn id="5" xr3:uid="{80A8D6C2-2351-4151-B2AA-3774ADE38469}" name="Recipient Organization" dataDxfId="11" totalsRowDxfId="10"/>
    <tableColumn id="6" xr3:uid="{3E8C775A-F597-4821-8F37-748020C537CE}" name="Project_x000a_Director" dataDxfId="9" totalsRowDxfId="8"/>
    <tableColumn id="7" xr3:uid="{7A5115C1-3737-4CD7-9423-B44C6175D0C0}" name="Project Start Date/_x000a_Year" dataDxfId="7" totalsRowDxfId="6"/>
    <tableColumn id="8" xr3:uid="{DD25D77C-D1FD-4BF8-B0B4-5F4BD8E0E646}" name="Project_x000a_End_x000a_ Date/_x000a_Year" dataDxfId="5" totalsRowDxfId="4"/>
    <tableColumn id="9" xr3:uid="{E8DA222E-ED1A-4B11-9011-839B8FFBD035}" name="Funding Amount_x000a_(If known)" dataDxfId="3" totalsRowDxfId="2"/>
    <tableColumn id="10" xr3:uid="{4A6C68BD-7D1C-4664-B6F2-B2DDCB5E340C}" name="Research Category_x000a_" totalsRowFunction="count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jects.sare.org/sare_project/LNE25-494R" TargetMode="External"/><Relationship Id="rId21" Type="http://schemas.openxmlformats.org/officeDocument/2006/relationships/hyperlink" Target="https://www.nrcs.usda.gov/wps/portal/nrcs/detail/national/programs/financial/rcpp/?cid=stelprdb1242732" TargetMode="External"/><Relationship Id="rId42" Type="http://schemas.openxmlformats.org/officeDocument/2006/relationships/hyperlink" Target="https://projects.sare.org/sare_project/wpdp25-009/" TargetMode="External"/><Relationship Id="rId47" Type="http://schemas.openxmlformats.org/officeDocument/2006/relationships/hyperlink" Target="https://www.michigan.gov/mdard" TargetMode="External"/><Relationship Id="rId63" Type="http://schemas.openxmlformats.org/officeDocument/2006/relationships/hyperlink" Target="http://www.ncagr.gov/" TargetMode="External"/><Relationship Id="rId68" Type="http://schemas.openxmlformats.org/officeDocument/2006/relationships/hyperlink" Target="https://piercesdisease.cdfa.ca.gov/projects/507" TargetMode="External"/><Relationship Id="rId16" Type="http://schemas.openxmlformats.org/officeDocument/2006/relationships/hyperlink" Target="https://www.tn.gov/agriculture.html" TargetMode="External"/><Relationship Id="rId11" Type="http://schemas.openxmlformats.org/officeDocument/2006/relationships/hyperlink" Target="https://www.lcb.pa.gov/" TargetMode="External"/><Relationship Id="rId24" Type="http://schemas.openxmlformats.org/officeDocument/2006/relationships/hyperlink" Target="https://projects.sare.org/sare_project/FW25-021" TargetMode="External"/><Relationship Id="rId32" Type="http://schemas.openxmlformats.org/officeDocument/2006/relationships/hyperlink" Target="https://www.nsf.gov/awardsearch/showAward?AWD_ID=2431716&amp;HistoricalAwards=false" TargetMode="External"/><Relationship Id="rId37" Type="http://schemas.openxmlformats.org/officeDocument/2006/relationships/hyperlink" Target="https://www.ars.usda.gov/" TargetMode="External"/><Relationship Id="rId40" Type="http://schemas.openxmlformats.org/officeDocument/2006/relationships/hyperlink" Target="https://projects.sare.org/sare_project/lne25-494r/" TargetMode="External"/><Relationship Id="rId45" Type="http://schemas.openxmlformats.org/officeDocument/2006/relationships/hyperlink" Target="https://www.michigan.gov/mdard/0,4610,7-125--487403--,00.html" TargetMode="External"/><Relationship Id="rId53" Type="http://schemas.openxmlformats.org/officeDocument/2006/relationships/hyperlink" Target="http://cgrrf.org/" TargetMode="External"/><Relationship Id="rId58" Type="http://schemas.openxmlformats.org/officeDocument/2006/relationships/hyperlink" Target="https://www.cdpr.ca.gov/docs/pestmgt/grants/research/" TargetMode="External"/><Relationship Id="rId66" Type="http://schemas.openxmlformats.org/officeDocument/2006/relationships/hyperlink" Target="https://agri.ohio.gov/divisions/markets/ohio-grape-industries" TargetMode="External"/><Relationship Id="rId74" Type="http://schemas.openxmlformats.org/officeDocument/2006/relationships/hyperlink" Target="https://smallfruits.org/files/2026/02/2025-R-07-SRSFC-Worthington.pdf" TargetMode="External"/><Relationship Id="rId79" Type="http://schemas.openxmlformats.org/officeDocument/2006/relationships/table" Target="../tables/table1.xml"/><Relationship Id="rId5" Type="http://schemas.openxmlformats.org/officeDocument/2006/relationships/hyperlink" Target="https://nifa.usda.gov/program/specialty-crop-research-initiative-scri?utm_content=&amp;utm_medium=email&amp;utm_name=&amp;utm_source=govdelivery&amp;utm_term=" TargetMode="External"/><Relationship Id="rId61" Type="http://schemas.openxmlformats.org/officeDocument/2006/relationships/hyperlink" Target="http://www.atkinson.cornell.edu/grants/avf/index.php?" TargetMode="External"/><Relationship Id="rId19" Type="http://schemas.openxmlformats.org/officeDocument/2006/relationships/hyperlink" Target="https://www.nsf.gov/awardsearch/" TargetMode="External"/><Relationship Id="rId14" Type="http://schemas.openxmlformats.org/officeDocument/2006/relationships/hyperlink" Target="http://wyagric.state.wy.us/" TargetMode="External"/><Relationship Id="rId22" Type="http://schemas.openxmlformats.org/officeDocument/2006/relationships/hyperlink" Target="https://newyorkwines.org/research/" TargetMode="External"/><Relationship Id="rId27" Type="http://schemas.openxmlformats.org/officeDocument/2006/relationships/hyperlink" Target="https://projects.sare.org/sare_project/OW25-008" TargetMode="External"/><Relationship Id="rId30" Type="http://schemas.openxmlformats.org/officeDocument/2006/relationships/hyperlink" Target="https://www.nsf.gov/awardsearch/showAward?AWD_ID=2522042&amp;HistoricalAwards=false" TargetMode="External"/><Relationship Id="rId35" Type="http://schemas.openxmlformats.org/officeDocument/2006/relationships/hyperlink" Target="https://www.nsf.gov/awardsearch/showAward?AWD_ID=2431712&amp;HistoricalAwards=false" TargetMode="External"/><Relationship Id="rId43" Type="http://schemas.openxmlformats.org/officeDocument/2006/relationships/hyperlink" Target="https://projects.sare.org/sare_project/gw25-010/" TargetMode="External"/><Relationship Id="rId48" Type="http://schemas.openxmlformats.org/officeDocument/2006/relationships/hyperlink" Target="https://agriculture.mo.gov/" TargetMode="External"/><Relationship Id="rId56" Type="http://schemas.openxmlformats.org/officeDocument/2006/relationships/hyperlink" Target="https://nifa.usda.gov/grants" TargetMode="External"/><Relationship Id="rId64" Type="http://schemas.openxmlformats.org/officeDocument/2006/relationships/hyperlink" Target="https://projects.sare.org/sare_project/fnc25-1484/" TargetMode="External"/><Relationship Id="rId69" Type="http://schemas.openxmlformats.org/officeDocument/2006/relationships/hyperlink" Target="https://piercesdisease.cdfa.ca.gov/projects/509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agriculture.ny.gov/" TargetMode="External"/><Relationship Id="rId51" Type="http://schemas.openxmlformats.org/officeDocument/2006/relationships/hyperlink" Target="https://www.mda.state.mn.us/" TargetMode="External"/><Relationship Id="rId72" Type="http://schemas.openxmlformats.org/officeDocument/2006/relationships/hyperlink" Target="https://smallfruits.org/" TargetMode="External"/><Relationship Id="rId3" Type="http://schemas.openxmlformats.org/officeDocument/2006/relationships/hyperlink" Target="https://nifa.usda.gov/grants" TargetMode="External"/><Relationship Id="rId12" Type="http://schemas.openxmlformats.org/officeDocument/2006/relationships/hyperlink" Target="https://www.nj.gov/agriculture/" TargetMode="External"/><Relationship Id="rId17" Type="http://schemas.openxmlformats.org/officeDocument/2006/relationships/hyperlink" Target="https://www.texasagriculture.gov/" TargetMode="External"/><Relationship Id="rId25" Type="http://schemas.openxmlformats.org/officeDocument/2006/relationships/hyperlink" Target="https://projects.sare.org/sare_project/GW25-010" TargetMode="External"/><Relationship Id="rId33" Type="http://schemas.openxmlformats.org/officeDocument/2006/relationships/hyperlink" Target="https://www.nsf.gov/awardsearch/showAward?AWD_ID=2431715&amp;HistoricalAwards=false" TargetMode="External"/><Relationship Id="rId38" Type="http://schemas.openxmlformats.org/officeDocument/2006/relationships/hyperlink" Target="https://projects.sare.org/sare_project/fw25-021/" TargetMode="External"/><Relationship Id="rId46" Type="http://schemas.openxmlformats.org/officeDocument/2006/relationships/hyperlink" Target="https://nwsmallfruits.org/?page_id=122" TargetMode="External"/><Relationship Id="rId59" Type="http://schemas.openxmlformats.org/officeDocument/2006/relationships/hyperlink" Target="http://www.cdfa.ca.gov/oefi/healthysoils/" TargetMode="External"/><Relationship Id="rId67" Type="http://schemas.openxmlformats.org/officeDocument/2006/relationships/hyperlink" Target="https://www.grants.ca.gov/grants/cdfa-pierces-disease-and-glassy-winged-sharpshooter-board-research-and-outreach-program-4/" TargetMode="External"/><Relationship Id="rId20" Type="http://schemas.openxmlformats.org/officeDocument/2006/relationships/hyperlink" Target="https://www.nrcs.usda.gov/wps/portal/nrcs/site/national/home/" TargetMode="External"/><Relationship Id="rId41" Type="http://schemas.openxmlformats.org/officeDocument/2006/relationships/hyperlink" Target="https://projects.sare.org/sare_project/ow25-008/" TargetMode="External"/><Relationship Id="rId54" Type="http://schemas.openxmlformats.org/officeDocument/2006/relationships/hyperlink" Target="https://www.agriculture.arkansas.gov/" TargetMode="External"/><Relationship Id="rId62" Type="http://schemas.openxmlformats.org/officeDocument/2006/relationships/hyperlink" Target="https://www.avf.org/funded-research/" TargetMode="External"/><Relationship Id="rId70" Type="http://schemas.openxmlformats.org/officeDocument/2006/relationships/hyperlink" Target="https://piercesdisease.cdfa.ca.gov/projects/489" TargetMode="External"/><Relationship Id="rId75" Type="http://schemas.openxmlformats.org/officeDocument/2006/relationships/hyperlink" Target="https://smallfruits.org/files/2026/01/2025-R-24-Noble-x-Merlot-Wine-Progress-Report.pdf" TargetMode="External"/><Relationship Id="rId1" Type="http://schemas.openxmlformats.org/officeDocument/2006/relationships/hyperlink" Target="https://www.washingtonwine.org/research/reports" TargetMode="External"/><Relationship Id="rId6" Type="http://schemas.openxmlformats.org/officeDocument/2006/relationships/hyperlink" Target="https://www.ams.usda.gov/services/grants/scbgp/awards" TargetMode="External"/><Relationship Id="rId15" Type="http://schemas.openxmlformats.org/officeDocument/2006/relationships/hyperlink" Target="https://datcp.wi.gov/Pages/Homepage.aspx" TargetMode="External"/><Relationship Id="rId23" Type="http://schemas.openxmlformats.org/officeDocument/2006/relationships/hyperlink" Target="https://projects.sare.org/sare_project/FNE25-108" TargetMode="External"/><Relationship Id="rId28" Type="http://schemas.openxmlformats.org/officeDocument/2006/relationships/hyperlink" Target="https://projects.sare.org/sare_project/WPDP25-009" TargetMode="External"/><Relationship Id="rId36" Type="http://schemas.openxmlformats.org/officeDocument/2006/relationships/hyperlink" Target="https://www.nsf.gov/awardsearch/showAward?AWD_ID=2431713&amp;HistoricalAwards=false" TargetMode="External"/><Relationship Id="rId49" Type="http://schemas.openxmlformats.org/officeDocument/2006/relationships/hyperlink" Target="https://iowaagriculture.gov/" TargetMode="External"/><Relationship Id="rId57" Type="http://schemas.openxmlformats.org/officeDocument/2006/relationships/hyperlink" Target="http://www.cdfa.ca.gov/" TargetMode="External"/><Relationship Id="rId10" Type="http://schemas.openxmlformats.org/officeDocument/2006/relationships/hyperlink" Target="https://www.sare.org/grants/" TargetMode="External"/><Relationship Id="rId31" Type="http://schemas.openxmlformats.org/officeDocument/2006/relationships/hyperlink" Target="https://www.nsf.gov/awardsearch/showAward?AWD_ID=2440307&amp;HistoricalAwards=false" TargetMode="External"/><Relationship Id="rId44" Type="http://schemas.openxmlformats.org/officeDocument/2006/relationships/hyperlink" Target="https://northeast.sare.org/" TargetMode="External"/><Relationship Id="rId52" Type="http://schemas.openxmlformats.org/officeDocument/2006/relationships/hyperlink" Target="https://agr.mt.gov/" TargetMode="External"/><Relationship Id="rId60" Type="http://schemas.openxmlformats.org/officeDocument/2006/relationships/hyperlink" Target="http://piercesdisease.cdfa.ca.gov/grants/manage" TargetMode="External"/><Relationship Id="rId65" Type="http://schemas.openxmlformats.org/officeDocument/2006/relationships/hyperlink" Target="https://www.cdfa.ca.gov/is/ffldrs/frep/" TargetMode="External"/><Relationship Id="rId73" Type="http://schemas.openxmlformats.org/officeDocument/2006/relationships/hyperlink" Target="https://smallfruits.org/files/2025/11/SRSFC-2025-R-04-Powdery-Mildew-Silicon.pdf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northcentral.sare.org/" TargetMode="External"/><Relationship Id="rId9" Type="http://schemas.openxmlformats.org/officeDocument/2006/relationships/hyperlink" Target="https://nda.nebraska.gov/promotion/scbgp/index.html" TargetMode="External"/><Relationship Id="rId13" Type="http://schemas.openxmlformats.org/officeDocument/2006/relationships/hyperlink" Target="https://www.agriculture.pa.gov/" TargetMode="External"/><Relationship Id="rId18" Type="http://schemas.openxmlformats.org/officeDocument/2006/relationships/hyperlink" Target="https://www.vdacs.virginia.gov/" TargetMode="External"/><Relationship Id="rId39" Type="http://schemas.openxmlformats.org/officeDocument/2006/relationships/hyperlink" Target="https://projects.sare.org/sare_project/fne25-108/" TargetMode="External"/><Relationship Id="rId34" Type="http://schemas.openxmlformats.org/officeDocument/2006/relationships/hyperlink" Target="https://www.nsf.gov/awardsearch/showAward?AWD_ID=2431714&amp;HistoricalAwards=false" TargetMode="External"/><Relationship Id="rId50" Type="http://schemas.openxmlformats.org/officeDocument/2006/relationships/hyperlink" Target="https://www.kyagr.com/" TargetMode="External"/><Relationship Id="rId55" Type="http://schemas.openxmlformats.org/officeDocument/2006/relationships/hyperlink" Target="https://agriculture.az.gov/" TargetMode="External"/><Relationship Id="rId76" Type="http://schemas.openxmlformats.org/officeDocument/2006/relationships/hyperlink" Target="https://smallfruits.org/files/2026/02/2025-R-12-SRSFC-Assessing-Muscadine-cultivars-postharvest.pdf" TargetMode="External"/><Relationship Id="rId7" Type="http://schemas.openxmlformats.org/officeDocument/2006/relationships/hyperlink" Target="https://www.nd.gov/ndda/" TargetMode="External"/><Relationship Id="rId71" Type="http://schemas.openxmlformats.org/officeDocument/2006/relationships/hyperlink" Target="https://smallfruits.org/files/2026/02/2025-R-02-Assessing-Novel-Pierces-Disease-Resistant-European-Grape.pdf" TargetMode="External"/><Relationship Id="rId2" Type="http://schemas.openxmlformats.org/officeDocument/2006/relationships/hyperlink" Target="https://industry.oregonwine.org/resources/" TargetMode="External"/><Relationship Id="rId29" Type="http://schemas.openxmlformats.org/officeDocument/2006/relationships/hyperlink" Target="https://piercesdisease.cdfa.ca.gov/projects/515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sf.gov/awardsearch/showAward?AWD_ID=2431714&amp;HistoricalAwards=false" TargetMode="External"/><Relationship Id="rId117" Type="http://schemas.openxmlformats.org/officeDocument/2006/relationships/hyperlink" Target="https://www.winebusiness.com/news/article/301248" TargetMode="External"/><Relationship Id="rId21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42" Type="http://schemas.openxmlformats.org/officeDocument/2006/relationships/hyperlink" Target="https://industry.oregonwine.org/wp-content/uploads/May-16-2025-Board-Packet.pdf?utm_source=chatgpt.com" TargetMode="External"/><Relationship Id="rId47" Type="http://schemas.openxmlformats.org/officeDocument/2006/relationships/hyperlink" Target="https://www.avf.org/funded-research/" TargetMode="External"/><Relationship Id="rId63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68" Type="http://schemas.openxmlformats.org/officeDocument/2006/relationships/hyperlink" Target="https://www.nsf.gov/awardsearch/showAward?AWD_ID=2431715&amp;HistoricalAwards=false" TargetMode="External"/><Relationship Id="rId84" Type="http://schemas.openxmlformats.org/officeDocument/2006/relationships/hyperlink" Target="https://projects.sare.org/sare_project/lne25-494r/" TargetMode="External"/><Relationship Id="rId89" Type="http://schemas.openxmlformats.org/officeDocument/2006/relationships/hyperlink" Target="https://vaw-public-prod.s3.amazonaws.com/e81363e4329cc860990a37445e1d21a8.pdf" TargetMode="External"/><Relationship Id="rId112" Type="http://schemas.openxmlformats.org/officeDocument/2006/relationships/hyperlink" Target="https://www.winebusiness.com/news/article/301248" TargetMode="External"/><Relationship Id="rId16" Type="http://schemas.openxmlformats.org/officeDocument/2006/relationships/hyperlink" Target="https://www.cdfa.ca.gov/pdcp/Documents/2025/pd_newsletter_spring_2025_issue_2.pdf" TargetMode="External"/><Relationship Id="rId107" Type="http://schemas.openxmlformats.org/officeDocument/2006/relationships/hyperlink" Target="https://www.winebusiness.com/news/article/301248" TargetMode="External"/><Relationship Id="rId11" Type="http://schemas.openxmlformats.org/officeDocument/2006/relationships/hyperlink" Target="https://www.cdfa.ca.gov/pdcp/Documents/2025/pd_newsletter_spring_2025_issue_2.pdf" TargetMode="External"/><Relationship Id="rId32" Type="http://schemas.openxmlformats.org/officeDocument/2006/relationships/hyperlink" Target="https://projects.sare.org/sare_project/fne25-108/" TargetMode="External"/><Relationship Id="rId37" Type="http://schemas.openxmlformats.org/officeDocument/2006/relationships/hyperlink" Target="https://projects.sare.org/sare_project/wpdp25-009/" TargetMode="External"/><Relationship Id="rId53" Type="http://schemas.openxmlformats.org/officeDocument/2006/relationships/hyperlink" Target="https://www.cdfa.ca.gov/pdcp/Documents/2025/pd_newsletter_spring_2025_issue_2.pdf" TargetMode="External"/><Relationship Id="rId58" Type="http://schemas.openxmlformats.org/officeDocument/2006/relationships/hyperlink" Target="https://www.cdfa.ca.gov/pdcp/Documents/2025/pd_newsletter_spring_2025_issue_2.pdf" TargetMode="External"/><Relationship Id="rId74" Type="http://schemas.openxmlformats.org/officeDocument/2006/relationships/hyperlink" Target="https://industry.oregonwine.org/wp-content/uploads/May-16-2025-Board-Packet.pdf?utm_source=chatgpt.com" TargetMode="External"/><Relationship Id="rId79" Type="http://schemas.openxmlformats.org/officeDocument/2006/relationships/hyperlink" Target="https://www.canr.msu.edu/project-greeen/funded-projects" TargetMode="External"/><Relationship Id="rId102" Type="http://schemas.openxmlformats.org/officeDocument/2006/relationships/hyperlink" Target="https://vaw-public-prod.s3.amazonaws.com/e81363e4329cc860990a37445e1d21a8.pdf" TargetMode="External"/><Relationship Id="rId5" Type="http://schemas.openxmlformats.org/officeDocument/2006/relationships/hyperlink" Target="https://www.avf.org/funded-research/" TargetMode="External"/><Relationship Id="rId90" Type="http://schemas.openxmlformats.org/officeDocument/2006/relationships/hyperlink" Target="https://vaw-public-prod.s3.amazonaws.com/e81363e4329cc860990a37445e1d21a8.pdf" TargetMode="External"/><Relationship Id="rId95" Type="http://schemas.openxmlformats.org/officeDocument/2006/relationships/hyperlink" Target="https://vaw-public-prod.s3.amazonaws.com/e81363e4329cc860990a37445e1d21a8.pdf" TargetMode="External"/><Relationship Id="rId22" Type="http://schemas.openxmlformats.org/officeDocument/2006/relationships/hyperlink" Target="https://www.nsf.gov/awardsearch/showAward?AWD_ID=2522042&amp;HistoricalAwards=false" TargetMode="External"/><Relationship Id="rId27" Type="http://schemas.openxmlformats.org/officeDocument/2006/relationships/hyperlink" Target="https://www.nsf.gov/awardsearch/showAward?AWD_ID=2431712&amp;HistoricalAwards=false" TargetMode="External"/><Relationship Id="rId43" Type="http://schemas.openxmlformats.org/officeDocument/2006/relationships/hyperlink" Target="https://industry.oregonwine.org/wp-content/uploads/May-16-2025-Board-Packet.pdf?utm_source=chatgpt.com" TargetMode="External"/><Relationship Id="rId48" Type="http://schemas.openxmlformats.org/officeDocument/2006/relationships/hyperlink" Target="https://www.avf.org/funded-research/" TargetMode="External"/><Relationship Id="rId64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69" Type="http://schemas.openxmlformats.org/officeDocument/2006/relationships/hyperlink" Target="https://www.nsf.gov/awardsearch/showAward?AWD_ID=2431714&amp;HistoricalAwards=false" TargetMode="External"/><Relationship Id="rId113" Type="http://schemas.openxmlformats.org/officeDocument/2006/relationships/hyperlink" Target="https://www.winebusiness.com/news/article/301248" TargetMode="External"/><Relationship Id="rId80" Type="http://schemas.openxmlformats.org/officeDocument/2006/relationships/hyperlink" Target="https://www.canr.msu.edu/project-greeen/funded-projects" TargetMode="External"/><Relationship Id="rId85" Type="http://schemas.openxmlformats.org/officeDocument/2006/relationships/hyperlink" Target="https://projects.sare.org/sare_project/ow25-008/" TargetMode="External"/><Relationship Id="rId12" Type="http://schemas.openxmlformats.org/officeDocument/2006/relationships/hyperlink" Target="https://www.cdfa.ca.gov/pdcp/Documents/2025/pd_newsletter_spring_2025_issue_2.pdf" TargetMode="External"/><Relationship Id="rId17" Type="http://schemas.openxmlformats.org/officeDocument/2006/relationships/hyperlink" Target="https://www.cdfa.ca.gov/pdcp/Documents/2025/pd_newsletter_spring_2025_issue_2.pdf" TargetMode="External"/><Relationship Id="rId33" Type="http://schemas.openxmlformats.org/officeDocument/2006/relationships/hyperlink" Target="https://projects.sare.org/sare_project/fw25-021/" TargetMode="External"/><Relationship Id="rId38" Type="http://schemas.openxmlformats.org/officeDocument/2006/relationships/hyperlink" Target="https://portal.nifa.usda.gov/enterprise-search/cris_projects/1033878" TargetMode="External"/><Relationship Id="rId59" Type="http://schemas.openxmlformats.org/officeDocument/2006/relationships/hyperlink" Target="https://www.cdfa.ca.gov/pdcp/Documents/2025/pd_newsletter_spring_2025_issue_2.pdf" TargetMode="External"/><Relationship Id="rId103" Type="http://schemas.openxmlformats.org/officeDocument/2006/relationships/hyperlink" Target="https://vaw-public-prod.s3.amazonaws.com/e81363e4329cc860990a37445e1d21a8.pdf" TargetMode="External"/><Relationship Id="rId108" Type="http://schemas.openxmlformats.org/officeDocument/2006/relationships/hyperlink" Target="https://www.winebusiness.com/news/article/301248" TargetMode="External"/><Relationship Id="rId54" Type="http://schemas.openxmlformats.org/officeDocument/2006/relationships/hyperlink" Target="https://www.cdfa.ca.gov/pdcp/Documents/2025/pd_newsletter_spring_2025_issue_2.pdf" TargetMode="External"/><Relationship Id="rId70" Type="http://schemas.openxmlformats.org/officeDocument/2006/relationships/hyperlink" Target="https://www.nsf.gov/awardsearch/showAward?AWD_ID=2431712&amp;HistoricalAwards=false" TargetMode="External"/><Relationship Id="rId75" Type="http://schemas.openxmlformats.org/officeDocument/2006/relationships/hyperlink" Target="https://industry.oregonwine.org/wp-content/uploads/May-16-2025-Board-Packet.pdf?utm_source=chatgpt.com" TargetMode="External"/><Relationship Id="rId91" Type="http://schemas.openxmlformats.org/officeDocument/2006/relationships/hyperlink" Target="https://vaw-public-prod.s3.amazonaws.com/e81363e4329cc860990a37445e1d21a8.pdf" TargetMode="External"/><Relationship Id="rId96" Type="http://schemas.openxmlformats.org/officeDocument/2006/relationships/hyperlink" Target="https://vaw-public-prod.s3.amazonaws.com/e81363e4329cc860990a37445e1d21a8.pdf" TargetMode="External"/><Relationship Id="rId1" Type="http://schemas.openxmlformats.org/officeDocument/2006/relationships/hyperlink" Target="https://www.avf.org/funded-research/" TargetMode="External"/><Relationship Id="rId6" Type="http://schemas.openxmlformats.org/officeDocument/2006/relationships/hyperlink" Target="https://www.avf.org/funded-research/" TargetMode="External"/><Relationship Id="rId23" Type="http://schemas.openxmlformats.org/officeDocument/2006/relationships/hyperlink" Target="https://www.nsf.gov/awardsearch/showAward?AWD_ID=2440307&amp;HistoricalAwards=false" TargetMode="External"/><Relationship Id="rId28" Type="http://schemas.openxmlformats.org/officeDocument/2006/relationships/hyperlink" Target="https://www.nsf.gov/awardsearch/showAward?AWD_ID=2431713&amp;HistoricalAwards=false" TargetMode="External"/><Relationship Id="rId49" Type="http://schemas.openxmlformats.org/officeDocument/2006/relationships/hyperlink" Target="https://www.avf.org/funded-research/" TargetMode="External"/><Relationship Id="rId114" Type="http://schemas.openxmlformats.org/officeDocument/2006/relationships/hyperlink" Target="https://www.winebusiness.com/news/article/301248" TargetMode="External"/><Relationship Id="rId10" Type="http://schemas.openxmlformats.org/officeDocument/2006/relationships/hyperlink" Target="https://www.cdfa.ca.gov/pdcp/Documents/2025/pd_newsletter_spring_2025_issue_2.pdf" TargetMode="External"/><Relationship Id="rId31" Type="http://schemas.openxmlformats.org/officeDocument/2006/relationships/hyperlink" Target="https://www.canr.msu.edu/project-greeen/funded-projects" TargetMode="External"/><Relationship Id="rId44" Type="http://schemas.openxmlformats.org/officeDocument/2006/relationships/hyperlink" Target="https://www.avf.org/funded-research/" TargetMode="External"/><Relationship Id="rId52" Type="http://schemas.openxmlformats.org/officeDocument/2006/relationships/hyperlink" Target="https://www.cdfa.ca.gov/pdcp/Documents/2025/pd_newsletter_spring_2025_issue_2.pdf" TargetMode="External"/><Relationship Id="rId60" Type="http://schemas.openxmlformats.org/officeDocument/2006/relationships/hyperlink" Target="https://www.cdfa.ca.gov/pdcp/Documents/2025/pd_newsletter_spring_2025_issue_2.pdf" TargetMode="External"/><Relationship Id="rId65" Type="http://schemas.openxmlformats.org/officeDocument/2006/relationships/hyperlink" Target="https://www.nsf.gov/awardsearch/showAward?AWD_ID=2522042&amp;HistoricalAwards=false" TargetMode="External"/><Relationship Id="rId73" Type="http://schemas.openxmlformats.org/officeDocument/2006/relationships/hyperlink" Target="https://industry.oregonwine.org/wp-content/uploads/May-16-2025-Board-Packet.pdf?utm_source=chatgpt.com" TargetMode="External"/><Relationship Id="rId78" Type="http://schemas.openxmlformats.org/officeDocument/2006/relationships/hyperlink" Target="https://industry.oregonwine.org/wp-content/uploads/May-16-2025-Board-Packet.pdf?utm_source=chatgpt.com" TargetMode="External"/><Relationship Id="rId81" Type="http://schemas.openxmlformats.org/officeDocument/2006/relationships/hyperlink" Target="https://projects.sare.org/sare_project/fne25-108/" TargetMode="External"/><Relationship Id="rId86" Type="http://schemas.openxmlformats.org/officeDocument/2006/relationships/hyperlink" Target="https://projects.sare.org/sare_project/wpdp25-009/" TargetMode="External"/><Relationship Id="rId94" Type="http://schemas.openxmlformats.org/officeDocument/2006/relationships/hyperlink" Target="https://vaw-public-prod.s3.amazonaws.com/e81363e4329cc860990a37445e1d21a8.pdf" TargetMode="External"/><Relationship Id="rId99" Type="http://schemas.openxmlformats.org/officeDocument/2006/relationships/hyperlink" Target="https://vaw-public-prod.s3.amazonaws.com/e81363e4329cc860990a37445e1d21a8.pdf" TargetMode="External"/><Relationship Id="rId101" Type="http://schemas.openxmlformats.org/officeDocument/2006/relationships/hyperlink" Target="https://vaw-public-prod.s3.amazonaws.com/e81363e4329cc860990a37445e1d21a8.pdf" TargetMode="External"/><Relationship Id="rId4" Type="http://schemas.openxmlformats.org/officeDocument/2006/relationships/hyperlink" Target="https://www.avf.org/funded-research/" TargetMode="External"/><Relationship Id="rId9" Type="http://schemas.openxmlformats.org/officeDocument/2006/relationships/hyperlink" Target="https://www.cdfa.ca.gov/pdcp/Documents/2025/pd_newsletter_spring_2025_issue_2.pdf" TargetMode="External"/><Relationship Id="rId13" Type="http://schemas.openxmlformats.org/officeDocument/2006/relationships/hyperlink" Target="https://www.cdfa.ca.gov/pdcp/Documents/2025/pd_newsletter_spring_2025_issue_2.pdf" TargetMode="External"/><Relationship Id="rId18" Type="http://schemas.openxmlformats.org/officeDocument/2006/relationships/hyperlink" Target="https://www.cdfa.ca.gov/pdcp/Documents/2025/pd_newsletter_spring_2025_issue_2.pdf" TargetMode="External"/><Relationship Id="rId39" Type="http://schemas.openxmlformats.org/officeDocument/2006/relationships/hyperlink" Target="https://portal.nifa.usda.gov/enterprise-search/cris_projects/0447611" TargetMode="External"/><Relationship Id="rId109" Type="http://schemas.openxmlformats.org/officeDocument/2006/relationships/hyperlink" Target="https://www.winebusiness.com/news/article/301248" TargetMode="External"/><Relationship Id="rId34" Type="http://schemas.openxmlformats.org/officeDocument/2006/relationships/hyperlink" Target="https://projects.sare.org/sare_project/gw25-010/" TargetMode="External"/><Relationship Id="rId50" Type="http://schemas.openxmlformats.org/officeDocument/2006/relationships/hyperlink" Target="https://www.avf.org/funded-research/" TargetMode="External"/><Relationship Id="rId55" Type="http://schemas.openxmlformats.org/officeDocument/2006/relationships/hyperlink" Target="https://www.cdfa.ca.gov/pdcp/Documents/2025/pd_newsletter_spring_2025_issue_2.pdf" TargetMode="External"/><Relationship Id="rId76" Type="http://schemas.openxmlformats.org/officeDocument/2006/relationships/hyperlink" Target="https://industry.oregonwine.org/wp-content/uploads/May-16-2025-Board-Packet.pdf?utm_source=chatgpt.com" TargetMode="External"/><Relationship Id="rId97" Type="http://schemas.openxmlformats.org/officeDocument/2006/relationships/hyperlink" Target="https://vaw-public-prod.s3.amazonaws.com/e81363e4329cc860990a37445e1d21a8.pdf" TargetMode="External"/><Relationship Id="rId104" Type="http://schemas.openxmlformats.org/officeDocument/2006/relationships/hyperlink" Target="https://vaw-public-prod.s3.amazonaws.com/e81363e4329cc860990a37445e1d21a8.pdf" TargetMode="External"/><Relationship Id="rId7" Type="http://schemas.openxmlformats.org/officeDocument/2006/relationships/hyperlink" Target="https://www.avf.org/funded-research/" TargetMode="External"/><Relationship Id="rId71" Type="http://schemas.openxmlformats.org/officeDocument/2006/relationships/hyperlink" Target="https://www.nsf.gov/awardsearch/showAward?AWD_ID=2431713&amp;HistoricalAwards=false" TargetMode="External"/><Relationship Id="rId92" Type="http://schemas.openxmlformats.org/officeDocument/2006/relationships/hyperlink" Target="https://vaw-public-prod.s3.amazonaws.com/e81363e4329cc860990a37445e1d21a8.pdf" TargetMode="External"/><Relationship Id="rId2" Type="http://schemas.openxmlformats.org/officeDocument/2006/relationships/hyperlink" Target="https://www.avf.org/funded-research/" TargetMode="External"/><Relationship Id="rId29" Type="http://schemas.openxmlformats.org/officeDocument/2006/relationships/hyperlink" Target="https://www.ndda.nd.gov/news/grants-awarded-grape-fruit-and-wine-industry-0" TargetMode="External"/><Relationship Id="rId24" Type="http://schemas.openxmlformats.org/officeDocument/2006/relationships/hyperlink" Target="https://www.nsf.gov/awardsearch/showAward?AWD_ID=2431716&amp;HistoricalAwards=false" TargetMode="External"/><Relationship Id="rId40" Type="http://schemas.openxmlformats.org/officeDocument/2006/relationships/hyperlink" Target="https://vaw-public-prod.s3.amazonaws.com/e81363e4329cc860990a37445e1d21a8.pdf" TargetMode="External"/><Relationship Id="rId45" Type="http://schemas.openxmlformats.org/officeDocument/2006/relationships/hyperlink" Target="https://www.avf.org/funded-research/" TargetMode="External"/><Relationship Id="rId66" Type="http://schemas.openxmlformats.org/officeDocument/2006/relationships/hyperlink" Target="https://www.nsf.gov/awardsearch/showAward?AWD_ID=2440307&amp;HistoricalAwards=false" TargetMode="External"/><Relationship Id="rId87" Type="http://schemas.openxmlformats.org/officeDocument/2006/relationships/hyperlink" Target="https://portal.nifa.usda.gov/enterprise-search/cris_projects/1033878" TargetMode="External"/><Relationship Id="rId110" Type="http://schemas.openxmlformats.org/officeDocument/2006/relationships/hyperlink" Target="https://www.winebusiness.com/news/article/301248" TargetMode="External"/><Relationship Id="rId115" Type="http://schemas.openxmlformats.org/officeDocument/2006/relationships/hyperlink" Target="https://www.winebusiness.com/news/article/301248" TargetMode="External"/><Relationship Id="rId61" Type="http://schemas.openxmlformats.org/officeDocument/2006/relationships/hyperlink" Target="https://www.cdfa.ca.gov/pdcp/Documents/2025/pd_newsletter_spring_2025_issue_2.pdf" TargetMode="External"/><Relationship Id="rId82" Type="http://schemas.openxmlformats.org/officeDocument/2006/relationships/hyperlink" Target="https://projects.sare.org/sare_project/fw25-021/" TargetMode="External"/><Relationship Id="rId19" Type="http://schemas.openxmlformats.org/officeDocument/2006/relationships/hyperlink" Target="https://www.cdfa.ca.gov/pdcp/Documents/2025/pd_newsletter_spring_2025_issue_2.pdf" TargetMode="External"/><Relationship Id="rId14" Type="http://schemas.openxmlformats.org/officeDocument/2006/relationships/hyperlink" Target="https://www.cdfa.ca.gov/pdcp/Documents/2025/pd_newsletter_spring_2025_issue_2.pdf" TargetMode="External"/><Relationship Id="rId30" Type="http://schemas.openxmlformats.org/officeDocument/2006/relationships/hyperlink" Target="https://www.canr.msu.edu/project-greeen/funded-projects" TargetMode="External"/><Relationship Id="rId35" Type="http://schemas.openxmlformats.org/officeDocument/2006/relationships/hyperlink" Target="https://projects.sare.org/sare_project/lne25-494r/" TargetMode="External"/><Relationship Id="rId56" Type="http://schemas.openxmlformats.org/officeDocument/2006/relationships/hyperlink" Target="https://www.cdfa.ca.gov/pdcp/Documents/2025/pd_newsletter_spring_2025_issue_2.pdf" TargetMode="External"/><Relationship Id="rId77" Type="http://schemas.openxmlformats.org/officeDocument/2006/relationships/hyperlink" Target="https://industry.oregonwine.org/wp-content/uploads/May-16-2025-Board-Packet.pdf?utm_source=chatgpt.com" TargetMode="External"/><Relationship Id="rId100" Type="http://schemas.openxmlformats.org/officeDocument/2006/relationships/hyperlink" Target="https://vaw-public-prod.s3.amazonaws.com/e81363e4329cc860990a37445e1d21a8.pdf" TargetMode="External"/><Relationship Id="rId105" Type="http://schemas.openxmlformats.org/officeDocument/2006/relationships/hyperlink" Target="https://vaw-public-prod.s3.amazonaws.com/e81363e4329cc860990a37445e1d21a8.pdf" TargetMode="External"/><Relationship Id="rId8" Type="http://schemas.openxmlformats.org/officeDocument/2006/relationships/hyperlink" Target="https://piercesdisease.cdfa.ca.gov/projects/515" TargetMode="External"/><Relationship Id="rId51" Type="http://schemas.openxmlformats.org/officeDocument/2006/relationships/hyperlink" Target="https://piercesdisease.cdfa.ca.gov/projects/515" TargetMode="External"/><Relationship Id="rId72" Type="http://schemas.openxmlformats.org/officeDocument/2006/relationships/hyperlink" Target="https://www.ndda.nd.gov/news/grants-awarded-grape-fruit-and-wine-industry-0" TargetMode="External"/><Relationship Id="rId93" Type="http://schemas.openxmlformats.org/officeDocument/2006/relationships/hyperlink" Target="https://vaw-public-prod.s3.amazonaws.com/e81363e4329cc860990a37445e1d21a8.pdf" TargetMode="External"/><Relationship Id="rId98" Type="http://schemas.openxmlformats.org/officeDocument/2006/relationships/hyperlink" Target="https://vaw-public-prod.s3.amazonaws.com/e81363e4329cc860990a37445e1d21a8.pdf" TargetMode="External"/><Relationship Id="rId3" Type="http://schemas.openxmlformats.org/officeDocument/2006/relationships/hyperlink" Target="https://www.avf.org/funded-research/" TargetMode="External"/><Relationship Id="rId25" Type="http://schemas.openxmlformats.org/officeDocument/2006/relationships/hyperlink" Target="https://www.nsf.gov/awardsearch/showAward?AWD_ID=2431715&amp;HistoricalAwards=false" TargetMode="External"/><Relationship Id="rId46" Type="http://schemas.openxmlformats.org/officeDocument/2006/relationships/hyperlink" Target="https://www.avf.org/funded-research/" TargetMode="External"/><Relationship Id="rId67" Type="http://schemas.openxmlformats.org/officeDocument/2006/relationships/hyperlink" Target="https://www.nsf.gov/awardsearch/showAward?AWD_ID=2431716&amp;HistoricalAwards=false" TargetMode="External"/><Relationship Id="rId116" Type="http://schemas.openxmlformats.org/officeDocument/2006/relationships/hyperlink" Target="https://www.winebusiness.com/news/article/301248" TargetMode="External"/><Relationship Id="rId20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41" Type="http://schemas.openxmlformats.org/officeDocument/2006/relationships/hyperlink" Target="https://www.winebusiness.com/news/article/301248" TargetMode="External"/><Relationship Id="rId62" Type="http://schemas.openxmlformats.org/officeDocument/2006/relationships/hyperlink" Target="https://www.cdfa.ca.gov/pdcp/Documents/2025/pd_newsletter_spring_2025_issue_2.pdf" TargetMode="External"/><Relationship Id="rId83" Type="http://schemas.openxmlformats.org/officeDocument/2006/relationships/hyperlink" Target="https://projects.sare.org/sare_project/gw25-010/" TargetMode="External"/><Relationship Id="rId88" Type="http://schemas.openxmlformats.org/officeDocument/2006/relationships/hyperlink" Target="https://portal.nifa.usda.gov/enterprise-search/cris_projects/0447611" TargetMode="External"/><Relationship Id="rId111" Type="http://schemas.openxmlformats.org/officeDocument/2006/relationships/hyperlink" Target="https://www.winebusiness.com/news/article/301248" TargetMode="External"/><Relationship Id="rId15" Type="http://schemas.openxmlformats.org/officeDocument/2006/relationships/hyperlink" Target="https://www.cdfa.ca.gov/pdcp/Documents/2025/pd_newsletter_spring_2025_issue_2.pdf" TargetMode="External"/><Relationship Id="rId36" Type="http://schemas.openxmlformats.org/officeDocument/2006/relationships/hyperlink" Target="https://projects.sare.org/sare_project/ow25-008/" TargetMode="External"/><Relationship Id="rId57" Type="http://schemas.openxmlformats.org/officeDocument/2006/relationships/hyperlink" Target="https://www.cdfa.ca.gov/pdcp/Documents/2025/pd_newsletter_spring_2025_issue_2.pdf" TargetMode="External"/><Relationship Id="rId106" Type="http://schemas.openxmlformats.org/officeDocument/2006/relationships/hyperlink" Target="https://vaw-public-prod.s3.amazonaws.com/e81363e4329cc860990a37445e1d21a8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s.usda.gov/research/project/?accnNo=426234" TargetMode="External"/><Relationship Id="rId13" Type="http://schemas.openxmlformats.org/officeDocument/2006/relationships/hyperlink" Target="https://www.ars.usda.gov/research/project/?accnNo=431767" TargetMode="External"/><Relationship Id="rId18" Type="http://schemas.openxmlformats.org/officeDocument/2006/relationships/hyperlink" Target="https://www.ars.usda.gov/research/project/?accnNo=434266" TargetMode="External"/><Relationship Id="rId26" Type="http://schemas.openxmlformats.org/officeDocument/2006/relationships/hyperlink" Target="https://www.ars.usda.gov/research/project/?accnNo=434163" TargetMode="External"/><Relationship Id="rId3" Type="http://schemas.openxmlformats.org/officeDocument/2006/relationships/hyperlink" Target="https://www.ars.usda.gov/research/project/?accnNo=438294" TargetMode="External"/><Relationship Id="rId21" Type="http://schemas.openxmlformats.org/officeDocument/2006/relationships/hyperlink" Target="https://www.ars.usda.gov/research/project/?accnNo=438039" TargetMode="External"/><Relationship Id="rId7" Type="http://schemas.openxmlformats.org/officeDocument/2006/relationships/hyperlink" Target="https://www.ars.usda.gov/research/project/?accnNo=434625" TargetMode="External"/><Relationship Id="rId12" Type="http://schemas.openxmlformats.org/officeDocument/2006/relationships/hyperlink" Target="https://www.ars.usda.gov/research/project/?accnNo=436294" TargetMode="External"/><Relationship Id="rId17" Type="http://schemas.openxmlformats.org/officeDocument/2006/relationships/hyperlink" Target="https://www.ars.usda.gov/research/project/?accnNo=434435" TargetMode="External"/><Relationship Id="rId25" Type="http://schemas.openxmlformats.org/officeDocument/2006/relationships/hyperlink" Target="https://www.ars.usda.gov/research/project/?accnNo=432677" TargetMode="External"/><Relationship Id="rId2" Type="http://schemas.openxmlformats.org/officeDocument/2006/relationships/hyperlink" Target="https://www.ars.usda.gov/research/project/?accnNo=429036" TargetMode="External"/><Relationship Id="rId16" Type="http://schemas.openxmlformats.org/officeDocument/2006/relationships/hyperlink" Target="https://www.ars.usda.gov/research/project/?accnNo=433076" TargetMode="External"/><Relationship Id="rId20" Type="http://schemas.openxmlformats.org/officeDocument/2006/relationships/hyperlink" Target="https://www.ars.usda.gov/research/project/?accnNo=426041" TargetMode="External"/><Relationship Id="rId1" Type="http://schemas.openxmlformats.org/officeDocument/2006/relationships/hyperlink" Target="https://www.ars.usda.gov/research/project/?accnNo=426044" TargetMode="External"/><Relationship Id="rId6" Type="http://schemas.openxmlformats.org/officeDocument/2006/relationships/hyperlink" Target="https://www.ars.usda.gov/research/project/?accnNo=432290" TargetMode="External"/><Relationship Id="rId11" Type="http://schemas.openxmlformats.org/officeDocument/2006/relationships/hyperlink" Target="https://www.ars.usda.gov/research/project/?accnNo=429787" TargetMode="External"/><Relationship Id="rId24" Type="http://schemas.openxmlformats.org/officeDocument/2006/relationships/hyperlink" Target="https://www.ars.usda.gov/research/project/?accnNo=432469" TargetMode="External"/><Relationship Id="rId5" Type="http://schemas.openxmlformats.org/officeDocument/2006/relationships/hyperlink" Target="https://www.ars.usda.gov/research/project/?accnNo=429054" TargetMode="External"/><Relationship Id="rId15" Type="http://schemas.openxmlformats.org/officeDocument/2006/relationships/hyperlink" Target="https://www.ars.usda.gov/research/project/?accnNo=402824" TargetMode="External"/><Relationship Id="rId23" Type="http://schemas.openxmlformats.org/officeDocument/2006/relationships/hyperlink" Target="https://www.ars.usda.gov/research/project/?accnNo=429790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ars.usda.gov/research/project/?accnNo=434303" TargetMode="External"/><Relationship Id="rId19" Type="http://schemas.openxmlformats.org/officeDocument/2006/relationships/hyperlink" Target="https://www.ars.usda.gov/research/project/?accnNo=434724" TargetMode="External"/><Relationship Id="rId4" Type="http://schemas.openxmlformats.org/officeDocument/2006/relationships/hyperlink" Target="https://www.ars.usda.gov/research/project/?accnNo=438277" TargetMode="External"/><Relationship Id="rId9" Type="http://schemas.openxmlformats.org/officeDocument/2006/relationships/hyperlink" Target="https://www.ars.usda.gov/research/project/?accnNo=432523" TargetMode="External"/><Relationship Id="rId14" Type="http://schemas.openxmlformats.org/officeDocument/2006/relationships/hyperlink" Target="https://www.ars.usda.gov/research/project/?accnNo=141156" TargetMode="External"/><Relationship Id="rId22" Type="http://schemas.openxmlformats.org/officeDocument/2006/relationships/hyperlink" Target="https://www.ars.usda.gov/research/project/?accnNo=434214" TargetMode="External"/><Relationship Id="rId27" Type="http://schemas.openxmlformats.org/officeDocument/2006/relationships/hyperlink" Target="https://www.ars.usda.gov/research/project/?accnNo=43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AD16-E812-416C-9008-8C36579398D2}">
  <dimension ref="B1:S202"/>
  <sheetViews>
    <sheetView showGridLines="0" tabSelected="1" zoomScaleNormal="70" workbookViewId="0">
      <pane ySplit="6" topLeftCell="A150" activePane="bottomLeft" state="frozen"/>
      <selection pane="bottomLeft" activeCell="B150" sqref="B150"/>
    </sheetView>
  </sheetViews>
  <sheetFormatPr baseColWidth="10" defaultColWidth="9.1640625" defaultRowHeight="14" x14ac:dyDescent="0.2"/>
  <cols>
    <col min="1" max="1" width="2.83203125" style="37" customWidth="1"/>
    <col min="2" max="2" width="46.1640625" style="33" customWidth="1"/>
    <col min="3" max="3" width="17.5" style="57" customWidth="1"/>
    <col min="4" max="4" width="15.33203125" style="69" customWidth="1"/>
    <col min="5" max="5" width="18.5" style="69" customWidth="1"/>
    <col min="6" max="6" width="26.6640625" style="65" customWidth="1"/>
    <col min="7" max="7" width="27.6640625" style="69" customWidth="1"/>
    <col min="8" max="8" width="22.6640625" style="69" customWidth="1"/>
    <col min="9" max="9" width="13.6640625" style="148" customWidth="1"/>
    <col min="10" max="10" width="12.33203125" style="148" customWidth="1"/>
    <col min="11" max="11" width="12.6640625" style="66" customWidth="1"/>
    <col min="12" max="12" width="20.33203125" style="37" customWidth="1"/>
    <col min="13" max="16384" width="9.1640625" style="37"/>
  </cols>
  <sheetData>
    <row r="1" spans="2:19" ht="51" customHeight="1" x14ac:dyDescent="0.2">
      <c r="C1" s="33"/>
      <c r="D1" s="34"/>
      <c r="E1" s="171"/>
      <c r="F1" s="171"/>
      <c r="G1" s="171"/>
      <c r="H1" s="34"/>
      <c r="I1" s="143"/>
      <c r="J1" s="143"/>
      <c r="K1" s="35"/>
      <c r="L1" s="36"/>
    </row>
    <row r="2" spans="2:19" ht="32.25" customHeight="1" x14ac:dyDescent="0.3">
      <c r="C2" s="33"/>
      <c r="D2" s="168" t="s">
        <v>0</v>
      </c>
      <c r="E2" s="168"/>
      <c r="F2" s="168"/>
      <c r="G2" s="168"/>
      <c r="H2" s="38"/>
      <c r="I2" s="143"/>
      <c r="J2" s="143"/>
      <c r="K2" s="35"/>
      <c r="L2" s="36"/>
    </row>
    <row r="3" spans="2:19" ht="21.75" customHeight="1" x14ac:dyDescent="0.2">
      <c r="C3" s="33"/>
      <c r="D3" s="172" t="s">
        <v>1</v>
      </c>
      <c r="E3" s="172"/>
      <c r="F3" s="172"/>
      <c r="G3" s="39"/>
      <c r="H3" s="39"/>
      <c r="I3" s="143"/>
      <c r="J3" s="143"/>
      <c r="K3" s="35"/>
      <c r="L3" s="36"/>
    </row>
    <row r="4" spans="2:19" ht="21.75" customHeight="1" x14ac:dyDescent="0.2">
      <c r="C4" s="33"/>
      <c r="D4" s="169" t="s">
        <v>774</v>
      </c>
      <c r="E4" s="170"/>
      <c r="F4" s="170"/>
      <c r="G4" s="34"/>
      <c r="H4" s="34"/>
      <c r="I4" s="143"/>
      <c r="J4" s="143"/>
      <c r="K4" s="35"/>
      <c r="L4" s="36"/>
      <c r="S4" s="40"/>
    </row>
    <row r="5" spans="2:19" ht="7.5" customHeight="1" x14ac:dyDescent="0.2">
      <c r="B5" s="41"/>
      <c r="C5" s="41"/>
      <c r="D5" s="42"/>
      <c r="E5" s="41"/>
      <c r="F5" s="41"/>
      <c r="G5" s="41"/>
      <c r="H5" s="41"/>
      <c r="I5" s="144"/>
      <c r="J5" s="144"/>
      <c r="K5" s="41"/>
      <c r="L5" s="43"/>
    </row>
    <row r="6" spans="2:19" ht="60" customHeight="1" x14ac:dyDescent="0.2">
      <c r="B6" s="44" t="s">
        <v>2</v>
      </c>
      <c r="C6" s="45" t="s">
        <v>3</v>
      </c>
      <c r="D6" s="45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47" t="s">
        <v>9</v>
      </c>
      <c r="J6" s="47" t="s">
        <v>10</v>
      </c>
      <c r="K6" s="48" t="s">
        <v>11</v>
      </c>
      <c r="L6" s="48" t="s">
        <v>12</v>
      </c>
    </row>
    <row r="7" spans="2:19" s="51" customFormat="1" ht="39" customHeight="1" x14ac:dyDescent="0.2">
      <c r="B7" s="49" t="s">
        <v>13</v>
      </c>
      <c r="C7" s="121" t="s">
        <v>14</v>
      </c>
      <c r="D7" s="122"/>
      <c r="E7" s="120"/>
      <c r="F7" s="120">
        <v>2025</v>
      </c>
      <c r="G7" s="120" t="s">
        <v>15</v>
      </c>
      <c r="H7" s="120" t="s">
        <v>16</v>
      </c>
      <c r="I7" s="120">
        <v>2025</v>
      </c>
      <c r="J7" s="123"/>
      <c r="K7" s="132">
        <v>113521</v>
      </c>
      <c r="L7" s="133" t="s">
        <v>17</v>
      </c>
    </row>
    <row r="8" spans="2:19" s="51" customFormat="1" ht="49.5" customHeight="1" x14ac:dyDescent="0.2">
      <c r="B8" s="52" t="s">
        <v>18</v>
      </c>
      <c r="C8" s="124" t="s">
        <v>14</v>
      </c>
      <c r="D8" s="125"/>
      <c r="E8" s="120"/>
      <c r="F8" s="120">
        <v>2025</v>
      </c>
      <c r="G8" s="120" t="s">
        <v>19</v>
      </c>
      <c r="H8" s="120" t="s">
        <v>20</v>
      </c>
      <c r="I8" s="120">
        <v>2025</v>
      </c>
      <c r="J8" s="120"/>
      <c r="K8" s="132">
        <v>76388</v>
      </c>
      <c r="L8" s="134" t="s">
        <v>17</v>
      </c>
    </row>
    <row r="9" spans="2:19" s="51" customFormat="1" ht="54" customHeight="1" x14ac:dyDescent="0.2">
      <c r="B9" s="49" t="s">
        <v>21</v>
      </c>
      <c r="C9" s="121" t="s">
        <v>14</v>
      </c>
      <c r="D9" s="126"/>
      <c r="E9" s="120"/>
      <c r="F9" s="120">
        <v>2025</v>
      </c>
      <c r="G9" s="120" t="s">
        <v>22</v>
      </c>
      <c r="H9" s="120" t="s">
        <v>23</v>
      </c>
      <c r="I9" s="120">
        <v>2025</v>
      </c>
      <c r="J9" s="120"/>
      <c r="K9" s="132">
        <v>96620</v>
      </c>
      <c r="L9" s="133" t="s">
        <v>24</v>
      </c>
    </row>
    <row r="10" spans="2:19" s="51" customFormat="1" ht="39" customHeight="1" x14ac:dyDescent="0.2">
      <c r="B10" s="52" t="s">
        <v>25</v>
      </c>
      <c r="C10" s="124" t="s">
        <v>14</v>
      </c>
      <c r="D10" s="127"/>
      <c r="E10" s="120"/>
      <c r="F10" s="120">
        <v>2025</v>
      </c>
      <c r="G10" s="120" t="s">
        <v>26</v>
      </c>
      <c r="H10" s="120" t="s">
        <v>27</v>
      </c>
      <c r="I10" s="120">
        <v>2025</v>
      </c>
      <c r="J10" s="120"/>
      <c r="K10" s="132">
        <v>87980</v>
      </c>
      <c r="L10" s="134" t="s">
        <v>24</v>
      </c>
    </row>
    <row r="11" spans="2:19" s="51" customFormat="1" ht="51" customHeight="1" x14ac:dyDescent="0.2">
      <c r="B11" s="49" t="s">
        <v>28</v>
      </c>
      <c r="C11" s="121" t="s">
        <v>14</v>
      </c>
      <c r="D11" s="126"/>
      <c r="E11" s="120"/>
      <c r="F11" s="120">
        <v>2025</v>
      </c>
      <c r="G11" s="120" t="s">
        <v>29</v>
      </c>
      <c r="H11" s="120" t="s">
        <v>30</v>
      </c>
      <c r="I11" s="120">
        <v>2025</v>
      </c>
      <c r="J11" s="120"/>
      <c r="K11" s="132">
        <v>77710</v>
      </c>
      <c r="L11" s="133" t="s">
        <v>31</v>
      </c>
    </row>
    <row r="12" spans="2:19" s="51" customFormat="1" ht="39" customHeight="1" x14ac:dyDescent="0.2">
      <c r="B12" s="52" t="s">
        <v>32</v>
      </c>
      <c r="C12" s="124" t="s">
        <v>14</v>
      </c>
      <c r="D12" s="127"/>
      <c r="E12" s="120"/>
      <c r="F12" s="120">
        <v>2025</v>
      </c>
      <c r="G12" s="120" t="s">
        <v>33</v>
      </c>
      <c r="H12" s="120" t="s">
        <v>34</v>
      </c>
      <c r="I12" s="120">
        <v>2025</v>
      </c>
      <c r="J12" s="120"/>
      <c r="K12" s="132">
        <v>56000</v>
      </c>
      <c r="L12" s="134" t="s">
        <v>35</v>
      </c>
    </row>
    <row r="13" spans="2:19" s="53" customFormat="1" ht="57" customHeight="1" x14ac:dyDescent="0.2">
      <c r="B13" s="49" t="s">
        <v>36</v>
      </c>
      <c r="C13" s="121" t="s">
        <v>14</v>
      </c>
      <c r="D13" s="126"/>
      <c r="E13" s="120"/>
      <c r="F13" s="120">
        <v>2025</v>
      </c>
      <c r="G13" s="120" t="s">
        <v>29</v>
      </c>
      <c r="H13" s="120" t="s">
        <v>37</v>
      </c>
      <c r="I13" s="120">
        <v>2025</v>
      </c>
      <c r="J13" s="120"/>
      <c r="K13" s="132">
        <v>60300</v>
      </c>
      <c r="L13" s="133" t="s">
        <v>35</v>
      </c>
    </row>
    <row r="14" spans="2:19" s="53" customFormat="1" ht="57" customHeight="1" x14ac:dyDescent="0.2">
      <c r="B14" s="52" t="s">
        <v>38</v>
      </c>
      <c r="C14" s="124" t="s">
        <v>14</v>
      </c>
      <c r="D14" s="127"/>
      <c r="E14" s="108"/>
      <c r="F14" s="120">
        <v>2021</v>
      </c>
      <c r="G14" s="120" t="s">
        <v>29</v>
      </c>
      <c r="H14" s="120" t="s">
        <v>39</v>
      </c>
      <c r="I14" s="120">
        <v>2021</v>
      </c>
      <c r="J14" s="145"/>
      <c r="K14" s="132">
        <v>59000</v>
      </c>
      <c r="L14" s="134" t="s">
        <v>17</v>
      </c>
    </row>
    <row r="15" spans="2:19" s="53" customFormat="1" ht="57" customHeight="1" x14ac:dyDescent="0.2">
      <c r="B15" s="49" t="s">
        <v>40</v>
      </c>
      <c r="C15" s="121" t="s">
        <v>14</v>
      </c>
      <c r="D15" s="126"/>
      <c r="E15" s="108"/>
      <c r="F15" s="120">
        <v>2023</v>
      </c>
      <c r="G15" s="120" t="s">
        <v>29</v>
      </c>
      <c r="H15" s="120" t="s">
        <v>41</v>
      </c>
      <c r="I15" s="120">
        <v>2023</v>
      </c>
      <c r="J15" s="145"/>
      <c r="K15" s="132">
        <v>84760</v>
      </c>
      <c r="L15" s="133" t="s">
        <v>24</v>
      </c>
    </row>
    <row r="16" spans="2:19" s="53" customFormat="1" ht="57" customHeight="1" x14ac:dyDescent="0.2">
      <c r="B16" s="52" t="s">
        <v>42</v>
      </c>
      <c r="C16" s="124" t="s">
        <v>14</v>
      </c>
      <c r="D16" s="127"/>
      <c r="E16" s="108"/>
      <c r="F16" s="120">
        <v>2023</v>
      </c>
      <c r="G16" s="120" t="s">
        <v>29</v>
      </c>
      <c r="H16" s="120" t="s">
        <v>43</v>
      </c>
      <c r="I16" s="120">
        <v>2023</v>
      </c>
      <c r="J16" s="145"/>
      <c r="K16" s="132">
        <v>91180</v>
      </c>
      <c r="L16" s="134" t="s">
        <v>31</v>
      </c>
    </row>
    <row r="17" spans="2:12" s="53" customFormat="1" ht="57" customHeight="1" x14ac:dyDescent="0.2">
      <c r="B17" s="49" t="s">
        <v>44</v>
      </c>
      <c r="C17" s="121" t="s">
        <v>14</v>
      </c>
      <c r="D17" s="126"/>
      <c r="E17" s="108"/>
      <c r="F17" s="120">
        <v>2023</v>
      </c>
      <c r="G17" s="120" t="s">
        <v>45</v>
      </c>
      <c r="H17" s="120" t="s">
        <v>46</v>
      </c>
      <c r="I17" s="120">
        <v>2023</v>
      </c>
      <c r="J17" s="145"/>
      <c r="K17" s="132">
        <v>63690</v>
      </c>
      <c r="L17" s="133" t="s">
        <v>35</v>
      </c>
    </row>
    <row r="18" spans="2:12" s="53" customFormat="1" ht="57" customHeight="1" x14ac:dyDescent="0.2">
      <c r="B18" s="52" t="s">
        <v>47</v>
      </c>
      <c r="C18" s="124" t="s">
        <v>14</v>
      </c>
      <c r="D18" s="127"/>
      <c r="E18" s="108"/>
      <c r="F18" s="120">
        <v>2014</v>
      </c>
      <c r="G18" s="120" t="s">
        <v>29</v>
      </c>
      <c r="H18" s="120" t="s">
        <v>48</v>
      </c>
      <c r="I18" s="120">
        <v>2014</v>
      </c>
      <c r="J18" s="145"/>
      <c r="K18" s="132">
        <v>52350</v>
      </c>
      <c r="L18" s="134" t="s">
        <v>24</v>
      </c>
    </row>
    <row r="19" spans="2:12" s="53" customFormat="1" ht="59.25" customHeight="1" x14ac:dyDescent="0.2">
      <c r="B19" s="55" t="s">
        <v>49</v>
      </c>
      <c r="C19" s="121" t="s">
        <v>50</v>
      </c>
      <c r="D19" s="126" t="s">
        <v>51</v>
      </c>
      <c r="E19" s="120" t="s">
        <v>52</v>
      </c>
      <c r="F19" s="120">
        <v>2025</v>
      </c>
      <c r="G19" s="120" t="s">
        <v>29</v>
      </c>
      <c r="H19" s="120" t="s">
        <v>53</v>
      </c>
      <c r="I19" s="120">
        <v>2025</v>
      </c>
      <c r="J19" s="120">
        <v>2026</v>
      </c>
      <c r="K19" s="132">
        <v>263758</v>
      </c>
      <c r="L19" s="133" t="s">
        <v>35</v>
      </c>
    </row>
    <row r="20" spans="2:12" ht="55.5" customHeight="1" x14ac:dyDescent="0.2">
      <c r="B20" s="52" t="s">
        <v>54</v>
      </c>
      <c r="C20" s="124" t="s">
        <v>50</v>
      </c>
      <c r="D20" s="127" t="s">
        <v>51</v>
      </c>
      <c r="E20" s="120" t="s">
        <v>55</v>
      </c>
      <c r="F20" s="120">
        <v>2025</v>
      </c>
      <c r="G20" s="120" t="s">
        <v>29</v>
      </c>
      <c r="H20" s="120" t="s">
        <v>56</v>
      </c>
      <c r="I20" s="120">
        <v>2025</v>
      </c>
      <c r="J20" s="120">
        <v>2028</v>
      </c>
      <c r="K20" s="132">
        <v>188073</v>
      </c>
      <c r="L20" s="134" t="s">
        <v>17</v>
      </c>
    </row>
    <row r="21" spans="2:12" ht="83.25" customHeight="1" x14ac:dyDescent="0.2">
      <c r="B21" s="49" t="s">
        <v>57</v>
      </c>
      <c r="C21" s="121" t="s">
        <v>50</v>
      </c>
      <c r="D21" s="126" t="s">
        <v>51</v>
      </c>
      <c r="E21" s="120" t="s">
        <v>58</v>
      </c>
      <c r="F21" s="120">
        <v>2025</v>
      </c>
      <c r="G21" s="120" t="s">
        <v>59</v>
      </c>
      <c r="H21" s="120" t="s">
        <v>60</v>
      </c>
      <c r="I21" s="120">
        <v>2025</v>
      </c>
      <c r="J21" s="120">
        <v>2027</v>
      </c>
      <c r="K21" s="132">
        <v>225634</v>
      </c>
      <c r="L21" s="133" t="s">
        <v>17</v>
      </c>
    </row>
    <row r="22" spans="2:12" ht="54.75" customHeight="1" x14ac:dyDescent="0.2">
      <c r="B22" s="52" t="s">
        <v>61</v>
      </c>
      <c r="C22" s="124" t="s">
        <v>50</v>
      </c>
      <c r="D22" s="127" t="s">
        <v>51</v>
      </c>
      <c r="E22" s="120" t="s">
        <v>62</v>
      </c>
      <c r="F22" s="120">
        <v>2025</v>
      </c>
      <c r="G22" s="120" t="s">
        <v>63</v>
      </c>
      <c r="H22" s="120" t="s">
        <v>64</v>
      </c>
      <c r="I22" s="120">
        <v>2025</v>
      </c>
      <c r="J22" s="120">
        <v>2027</v>
      </c>
      <c r="K22" s="132">
        <v>388215</v>
      </c>
      <c r="L22" s="134" t="s">
        <v>17</v>
      </c>
    </row>
    <row r="23" spans="2:12" ht="54.75" customHeight="1" x14ac:dyDescent="0.2">
      <c r="B23" s="49" t="s">
        <v>65</v>
      </c>
      <c r="C23" s="121" t="s">
        <v>50</v>
      </c>
      <c r="D23" s="126" t="s">
        <v>51</v>
      </c>
      <c r="E23" s="120" t="s">
        <v>66</v>
      </c>
      <c r="F23" s="120">
        <v>2025</v>
      </c>
      <c r="G23" s="120" t="s">
        <v>67</v>
      </c>
      <c r="H23" s="120" t="s">
        <v>68</v>
      </c>
      <c r="I23" s="120">
        <v>2025</v>
      </c>
      <c r="J23" s="120">
        <v>2026</v>
      </c>
      <c r="K23" s="132">
        <v>56608</v>
      </c>
      <c r="L23" s="133" t="s">
        <v>17</v>
      </c>
    </row>
    <row r="24" spans="2:12" ht="39" customHeight="1" x14ac:dyDescent="0.2">
      <c r="B24" s="52" t="s">
        <v>69</v>
      </c>
      <c r="C24" s="124" t="s">
        <v>50</v>
      </c>
      <c r="D24" s="127" t="s">
        <v>51</v>
      </c>
      <c r="E24" s="120" t="s">
        <v>70</v>
      </c>
      <c r="F24" s="120">
        <v>2025</v>
      </c>
      <c r="G24" s="120" t="s">
        <v>45</v>
      </c>
      <c r="H24" s="120" t="s">
        <v>71</v>
      </c>
      <c r="I24" s="120">
        <v>2025</v>
      </c>
      <c r="J24" s="120">
        <v>2026</v>
      </c>
      <c r="K24" s="132">
        <v>158103</v>
      </c>
      <c r="L24" s="134" t="s">
        <v>17</v>
      </c>
    </row>
    <row r="25" spans="2:12" ht="93" customHeight="1" x14ac:dyDescent="0.2">
      <c r="B25" s="49" t="s">
        <v>72</v>
      </c>
      <c r="C25" s="121" t="s">
        <v>50</v>
      </c>
      <c r="D25" s="126" t="s">
        <v>51</v>
      </c>
      <c r="E25" s="120" t="s">
        <v>73</v>
      </c>
      <c r="F25" s="120">
        <v>2025</v>
      </c>
      <c r="G25" s="120" t="s">
        <v>74</v>
      </c>
      <c r="H25" s="120" t="s">
        <v>75</v>
      </c>
      <c r="I25" s="120">
        <v>2025</v>
      </c>
      <c r="J25" s="120">
        <v>2027</v>
      </c>
      <c r="K25" s="132">
        <v>160000</v>
      </c>
      <c r="L25" s="133" t="s">
        <v>17</v>
      </c>
    </row>
    <row r="26" spans="2:12" ht="58.5" customHeight="1" x14ac:dyDescent="0.2">
      <c r="B26" s="52" t="s">
        <v>76</v>
      </c>
      <c r="C26" s="124" t="s">
        <v>50</v>
      </c>
      <c r="D26" s="127" t="s">
        <v>51</v>
      </c>
      <c r="E26" s="120" t="s">
        <v>77</v>
      </c>
      <c r="F26" s="120">
        <v>2025</v>
      </c>
      <c r="G26" s="120" t="s">
        <v>29</v>
      </c>
      <c r="H26" s="120" t="s">
        <v>78</v>
      </c>
      <c r="I26" s="120">
        <v>2025</v>
      </c>
      <c r="J26" s="120">
        <v>2026</v>
      </c>
      <c r="K26" s="132">
        <v>115837</v>
      </c>
      <c r="L26" s="134" t="s">
        <v>35</v>
      </c>
    </row>
    <row r="27" spans="2:12" ht="70.5" customHeight="1" x14ac:dyDescent="0.2">
      <c r="B27" s="49" t="s">
        <v>79</v>
      </c>
      <c r="C27" s="121" t="s">
        <v>50</v>
      </c>
      <c r="D27" s="126" t="s">
        <v>51</v>
      </c>
      <c r="E27" s="120" t="s">
        <v>80</v>
      </c>
      <c r="F27" s="120">
        <v>2025</v>
      </c>
      <c r="G27" s="120" t="s">
        <v>81</v>
      </c>
      <c r="H27" s="120" t="s">
        <v>82</v>
      </c>
      <c r="I27" s="120">
        <v>2025</v>
      </c>
      <c r="J27" s="120">
        <v>2026</v>
      </c>
      <c r="K27" s="132">
        <v>89924</v>
      </c>
      <c r="L27" s="133" t="s">
        <v>17</v>
      </c>
    </row>
    <row r="28" spans="2:12" ht="70.5" customHeight="1" x14ac:dyDescent="0.2">
      <c r="B28" s="52" t="s">
        <v>83</v>
      </c>
      <c r="C28" s="124" t="s">
        <v>50</v>
      </c>
      <c r="D28" s="127" t="s">
        <v>51</v>
      </c>
      <c r="E28" s="120" t="s">
        <v>84</v>
      </c>
      <c r="F28" s="120">
        <v>2025</v>
      </c>
      <c r="G28" s="120" t="s">
        <v>29</v>
      </c>
      <c r="H28" s="120" t="s">
        <v>85</v>
      </c>
      <c r="I28" s="120">
        <v>2025</v>
      </c>
      <c r="J28" s="120">
        <v>2027</v>
      </c>
      <c r="K28" s="132">
        <v>437326</v>
      </c>
      <c r="L28" s="134" t="s">
        <v>17</v>
      </c>
    </row>
    <row r="29" spans="2:12" ht="58.5" customHeight="1" x14ac:dyDescent="0.2">
      <c r="B29" s="49" t="s">
        <v>86</v>
      </c>
      <c r="C29" s="121" t="s">
        <v>50</v>
      </c>
      <c r="D29" s="126" t="s">
        <v>51</v>
      </c>
      <c r="E29" s="120" t="s">
        <v>87</v>
      </c>
      <c r="F29" s="120">
        <v>2025</v>
      </c>
      <c r="G29" s="120" t="s">
        <v>88</v>
      </c>
      <c r="H29" s="120" t="s">
        <v>89</v>
      </c>
      <c r="I29" s="120">
        <v>2025</v>
      </c>
      <c r="J29" s="120">
        <v>2026</v>
      </c>
      <c r="K29" s="132">
        <v>165914</v>
      </c>
      <c r="L29" s="133" t="s">
        <v>17</v>
      </c>
    </row>
    <row r="30" spans="2:12" ht="68.25" customHeight="1" x14ac:dyDescent="0.2">
      <c r="B30" s="52" t="s">
        <v>90</v>
      </c>
      <c r="C30" s="124" t="s">
        <v>50</v>
      </c>
      <c r="D30" s="127" t="s">
        <v>51</v>
      </c>
      <c r="E30" s="120" t="s">
        <v>91</v>
      </c>
      <c r="F30" s="120">
        <v>2025</v>
      </c>
      <c r="G30" s="120" t="s">
        <v>92</v>
      </c>
      <c r="H30" s="120" t="s">
        <v>93</v>
      </c>
      <c r="I30" s="120">
        <v>2025</v>
      </c>
      <c r="J30" s="120">
        <v>2026</v>
      </c>
      <c r="K30" s="132">
        <v>222986</v>
      </c>
      <c r="L30" s="134" t="s">
        <v>17</v>
      </c>
    </row>
    <row r="31" spans="2:12" ht="68.25" customHeight="1" x14ac:dyDescent="0.2">
      <c r="B31" s="54" t="s">
        <v>94</v>
      </c>
      <c r="C31" s="137" t="s">
        <v>50</v>
      </c>
      <c r="D31" s="127" t="s">
        <v>51</v>
      </c>
      <c r="E31" s="128" t="s">
        <v>95</v>
      </c>
      <c r="F31" s="120">
        <v>2024</v>
      </c>
      <c r="G31" s="120" t="s">
        <v>29</v>
      </c>
      <c r="H31" s="120" t="s">
        <v>78</v>
      </c>
      <c r="I31" s="120">
        <v>2024</v>
      </c>
      <c r="J31" s="120">
        <v>2026</v>
      </c>
      <c r="K31" s="135">
        <v>195802</v>
      </c>
      <c r="L31" s="134" t="s">
        <v>17</v>
      </c>
    </row>
    <row r="32" spans="2:12" ht="68.25" customHeight="1" x14ac:dyDescent="0.2">
      <c r="B32" s="54" t="s">
        <v>96</v>
      </c>
      <c r="C32" s="137" t="s">
        <v>50</v>
      </c>
      <c r="D32" s="127" t="s">
        <v>51</v>
      </c>
      <c r="E32" s="128" t="s">
        <v>97</v>
      </c>
      <c r="F32" s="120">
        <v>2024</v>
      </c>
      <c r="G32" s="120" t="s">
        <v>74</v>
      </c>
      <c r="H32" s="120" t="s">
        <v>20</v>
      </c>
      <c r="I32" s="120">
        <v>2024</v>
      </c>
      <c r="J32" s="120">
        <v>2026</v>
      </c>
      <c r="K32" s="135">
        <v>397017</v>
      </c>
      <c r="L32" s="134" t="s">
        <v>17</v>
      </c>
    </row>
    <row r="33" spans="2:12" ht="68.25" customHeight="1" x14ac:dyDescent="0.2">
      <c r="B33" s="117" t="s">
        <v>98</v>
      </c>
      <c r="C33" s="137" t="s">
        <v>50</v>
      </c>
      <c r="D33" s="127" t="s">
        <v>51</v>
      </c>
      <c r="E33" s="128" t="s">
        <v>99</v>
      </c>
      <c r="F33" s="120">
        <v>2025</v>
      </c>
      <c r="G33" s="120" t="s">
        <v>45</v>
      </c>
      <c r="H33" s="120" t="s">
        <v>100</v>
      </c>
      <c r="I33" s="120">
        <v>2025</v>
      </c>
      <c r="J33" s="120">
        <v>2026</v>
      </c>
      <c r="K33" s="135">
        <v>94736</v>
      </c>
      <c r="L33" s="134" t="s">
        <v>17</v>
      </c>
    </row>
    <row r="34" spans="2:12" ht="68.25" customHeight="1" x14ac:dyDescent="0.2">
      <c r="B34" s="119" t="s">
        <v>101</v>
      </c>
      <c r="C34" s="137" t="s">
        <v>50</v>
      </c>
      <c r="D34" s="127" t="s">
        <v>51</v>
      </c>
      <c r="E34" s="128" t="s">
        <v>102</v>
      </c>
      <c r="F34" s="120">
        <v>2024</v>
      </c>
      <c r="G34" s="120" t="s">
        <v>29</v>
      </c>
      <c r="H34" s="120" t="s">
        <v>103</v>
      </c>
      <c r="I34" s="120">
        <v>2024</v>
      </c>
      <c r="J34" s="120">
        <v>2027</v>
      </c>
      <c r="K34" s="135">
        <v>237912</v>
      </c>
      <c r="L34" s="134" t="s">
        <v>35</v>
      </c>
    </row>
    <row r="35" spans="2:12" ht="68.25" customHeight="1" x14ac:dyDescent="0.2">
      <c r="B35" s="119" t="s">
        <v>104</v>
      </c>
      <c r="C35" s="137" t="s">
        <v>50</v>
      </c>
      <c r="D35" s="127" t="s">
        <v>51</v>
      </c>
      <c r="E35" s="128" t="s">
        <v>105</v>
      </c>
      <c r="F35" s="120">
        <v>2023</v>
      </c>
      <c r="G35" s="120" t="s">
        <v>29</v>
      </c>
      <c r="H35" s="120" t="s">
        <v>106</v>
      </c>
      <c r="I35" s="120">
        <v>2023</v>
      </c>
      <c r="J35" s="120">
        <v>2026</v>
      </c>
      <c r="K35" s="135">
        <v>303233</v>
      </c>
      <c r="L35" s="134" t="s">
        <v>17</v>
      </c>
    </row>
    <row r="36" spans="2:12" ht="68.25" customHeight="1" x14ac:dyDescent="0.2">
      <c r="B36" s="138" t="s">
        <v>107</v>
      </c>
      <c r="C36" s="139" t="s">
        <v>108</v>
      </c>
      <c r="D36" s="140"/>
      <c r="E36" s="120"/>
      <c r="F36" s="120">
        <v>2025</v>
      </c>
      <c r="G36" s="120" t="s">
        <v>109</v>
      </c>
      <c r="H36" s="120"/>
      <c r="I36" s="120">
        <v>2025</v>
      </c>
      <c r="J36" s="120"/>
      <c r="K36" s="132">
        <v>40000</v>
      </c>
      <c r="L36" s="142" t="s">
        <v>24</v>
      </c>
    </row>
    <row r="37" spans="2:12" ht="58.5" customHeight="1" x14ac:dyDescent="0.2">
      <c r="B37" s="52" t="s">
        <v>110</v>
      </c>
      <c r="C37" s="124" t="s">
        <v>108</v>
      </c>
      <c r="D37" s="127"/>
      <c r="E37" s="120"/>
      <c r="F37" s="120">
        <v>2025</v>
      </c>
      <c r="G37" s="120" t="s">
        <v>109</v>
      </c>
      <c r="H37" s="120"/>
      <c r="I37" s="120">
        <v>2025</v>
      </c>
      <c r="J37" s="120"/>
      <c r="K37" s="132">
        <v>40000</v>
      </c>
      <c r="L37" s="134" t="s">
        <v>17</v>
      </c>
    </row>
    <row r="38" spans="2:12" ht="58.5" customHeight="1" x14ac:dyDescent="0.2">
      <c r="B38" s="141" t="s">
        <v>111</v>
      </c>
      <c r="C38" s="139" t="s">
        <v>112</v>
      </c>
      <c r="D38" s="140"/>
      <c r="E38" s="120">
        <v>2522042</v>
      </c>
      <c r="F38" s="120">
        <v>2025</v>
      </c>
      <c r="G38" s="120" t="s">
        <v>113</v>
      </c>
      <c r="H38" s="120" t="s">
        <v>114</v>
      </c>
      <c r="I38" s="123">
        <v>45915</v>
      </c>
      <c r="J38" s="123">
        <v>46630</v>
      </c>
      <c r="K38" s="132">
        <v>1249394</v>
      </c>
      <c r="L38" s="142" t="s">
        <v>17</v>
      </c>
    </row>
    <row r="39" spans="2:12" ht="76.5" customHeight="1" x14ac:dyDescent="0.2">
      <c r="B39" s="54" t="s">
        <v>115</v>
      </c>
      <c r="C39" s="124" t="s">
        <v>112</v>
      </c>
      <c r="D39" s="127"/>
      <c r="E39" s="120">
        <v>2440307</v>
      </c>
      <c r="F39" s="120">
        <v>2025</v>
      </c>
      <c r="G39" s="120" t="s">
        <v>116</v>
      </c>
      <c r="H39" s="120" t="s">
        <v>117</v>
      </c>
      <c r="I39" s="123">
        <v>45809</v>
      </c>
      <c r="J39" s="123">
        <v>47634</v>
      </c>
      <c r="K39" s="132">
        <v>448286</v>
      </c>
      <c r="L39" s="134" t="s">
        <v>35</v>
      </c>
    </row>
    <row r="40" spans="2:12" ht="99" customHeight="1" x14ac:dyDescent="0.2">
      <c r="B40" s="141" t="s">
        <v>118</v>
      </c>
      <c r="C40" s="139" t="s">
        <v>112</v>
      </c>
      <c r="D40" s="140"/>
      <c r="E40" s="120">
        <v>2431716</v>
      </c>
      <c r="F40" s="120">
        <v>2025</v>
      </c>
      <c r="G40" s="120" t="s">
        <v>119</v>
      </c>
      <c r="H40" s="120" t="s">
        <v>120</v>
      </c>
      <c r="I40" s="120" t="s">
        <v>121</v>
      </c>
      <c r="J40" s="120" t="s">
        <v>122</v>
      </c>
      <c r="K40" s="132">
        <v>432274</v>
      </c>
      <c r="L40" s="142" t="s">
        <v>35</v>
      </c>
    </row>
    <row r="41" spans="2:12" ht="99" customHeight="1" x14ac:dyDescent="0.2">
      <c r="B41" s="54" t="s">
        <v>118</v>
      </c>
      <c r="C41" s="124" t="s">
        <v>112</v>
      </c>
      <c r="D41" s="127"/>
      <c r="E41" s="120">
        <v>2431715</v>
      </c>
      <c r="F41" s="120">
        <v>2025</v>
      </c>
      <c r="G41" s="120" t="s">
        <v>123</v>
      </c>
      <c r="H41" s="120" t="s">
        <v>120</v>
      </c>
      <c r="I41" s="120" t="s">
        <v>121</v>
      </c>
      <c r="J41" s="120" t="s">
        <v>122</v>
      </c>
      <c r="K41" s="132">
        <v>50136</v>
      </c>
      <c r="L41" s="134" t="s">
        <v>35</v>
      </c>
    </row>
    <row r="42" spans="2:12" ht="99" customHeight="1" x14ac:dyDescent="0.2">
      <c r="B42" s="141" t="s">
        <v>118</v>
      </c>
      <c r="C42" s="139" t="s">
        <v>112</v>
      </c>
      <c r="D42" s="140"/>
      <c r="E42" s="120">
        <v>2431714</v>
      </c>
      <c r="F42" s="120">
        <v>2025</v>
      </c>
      <c r="G42" s="120" t="s">
        <v>124</v>
      </c>
      <c r="H42" s="120" t="s">
        <v>120</v>
      </c>
      <c r="I42" s="120" t="s">
        <v>121</v>
      </c>
      <c r="J42" s="120" t="s">
        <v>122</v>
      </c>
      <c r="K42" s="132">
        <v>419348</v>
      </c>
      <c r="L42" s="142" t="s">
        <v>35</v>
      </c>
    </row>
    <row r="43" spans="2:12" ht="99" customHeight="1" x14ac:dyDescent="0.2">
      <c r="B43" s="54" t="s">
        <v>118</v>
      </c>
      <c r="C43" s="124" t="s">
        <v>112</v>
      </c>
      <c r="D43" s="127"/>
      <c r="E43" s="120">
        <v>2431712</v>
      </c>
      <c r="F43" s="120">
        <v>2025</v>
      </c>
      <c r="G43" s="120" t="s">
        <v>92</v>
      </c>
      <c r="H43" s="120" t="s">
        <v>120</v>
      </c>
      <c r="I43" s="120" t="s">
        <v>121</v>
      </c>
      <c r="J43" s="120" t="s">
        <v>122</v>
      </c>
      <c r="K43" s="132">
        <v>792175</v>
      </c>
      <c r="L43" s="134" t="s">
        <v>35</v>
      </c>
    </row>
    <row r="44" spans="2:12" ht="99" customHeight="1" x14ac:dyDescent="0.2">
      <c r="B44" s="141" t="s">
        <v>118</v>
      </c>
      <c r="C44" s="139" t="s">
        <v>112</v>
      </c>
      <c r="D44" s="140"/>
      <c r="E44" s="120">
        <v>2431713</v>
      </c>
      <c r="F44" s="120">
        <v>2025</v>
      </c>
      <c r="G44" s="120" t="s">
        <v>125</v>
      </c>
      <c r="H44" s="120" t="s">
        <v>120</v>
      </c>
      <c r="I44" s="120" t="s">
        <v>121</v>
      </c>
      <c r="J44" s="120" t="s">
        <v>122</v>
      </c>
      <c r="K44" s="132">
        <v>606030</v>
      </c>
      <c r="L44" s="142" t="s">
        <v>35</v>
      </c>
    </row>
    <row r="45" spans="2:12" ht="39" customHeight="1" x14ac:dyDescent="0.2">
      <c r="B45" s="52" t="s">
        <v>126</v>
      </c>
      <c r="C45" s="124" t="s">
        <v>127</v>
      </c>
      <c r="D45" s="127"/>
      <c r="E45" s="120"/>
      <c r="F45" s="120">
        <v>2025</v>
      </c>
      <c r="G45" s="120" t="s">
        <v>128</v>
      </c>
      <c r="H45" s="120" t="s">
        <v>129</v>
      </c>
      <c r="I45" s="120">
        <v>2025</v>
      </c>
      <c r="J45" s="120"/>
      <c r="K45" s="132">
        <v>45000</v>
      </c>
      <c r="L45" s="134" t="s">
        <v>31</v>
      </c>
    </row>
    <row r="46" spans="2:12" ht="39" customHeight="1" x14ac:dyDescent="0.2">
      <c r="B46" s="138" t="s">
        <v>130</v>
      </c>
      <c r="C46" s="139" t="s">
        <v>131</v>
      </c>
      <c r="D46" s="140"/>
      <c r="E46" s="120" t="s">
        <v>132</v>
      </c>
      <c r="F46" s="120">
        <v>2025</v>
      </c>
      <c r="G46" s="120" t="s">
        <v>81</v>
      </c>
      <c r="H46" s="120" t="s">
        <v>82</v>
      </c>
      <c r="I46" s="120">
        <v>2025</v>
      </c>
      <c r="J46" s="120">
        <v>2027</v>
      </c>
      <c r="K46" s="132">
        <v>179784</v>
      </c>
      <c r="L46" s="142" t="s">
        <v>17</v>
      </c>
    </row>
    <row r="47" spans="2:12" ht="39" customHeight="1" x14ac:dyDescent="0.2">
      <c r="B47" s="52" t="s">
        <v>133</v>
      </c>
      <c r="C47" s="124" t="s">
        <v>131</v>
      </c>
      <c r="D47" s="127"/>
      <c r="E47" s="120" t="s">
        <v>134</v>
      </c>
      <c r="F47" s="120">
        <v>2025</v>
      </c>
      <c r="G47" s="120" t="s">
        <v>135</v>
      </c>
      <c r="H47" s="120" t="s">
        <v>136</v>
      </c>
      <c r="I47" s="120">
        <v>2025</v>
      </c>
      <c r="J47" s="120">
        <v>2027</v>
      </c>
      <c r="K47" s="132">
        <v>142836</v>
      </c>
      <c r="L47" s="134" t="s">
        <v>31</v>
      </c>
    </row>
    <row r="48" spans="2:12" ht="39" customHeight="1" x14ac:dyDescent="0.2">
      <c r="B48" s="138" t="s">
        <v>137</v>
      </c>
      <c r="C48" s="139" t="s">
        <v>131</v>
      </c>
      <c r="D48" s="140"/>
      <c r="E48" s="120" t="s">
        <v>138</v>
      </c>
      <c r="F48" s="120">
        <v>2025</v>
      </c>
      <c r="G48" s="120" t="s">
        <v>81</v>
      </c>
      <c r="H48" s="120" t="s">
        <v>139</v>
      </c>
      <c r="I48" s="120">
        <v>2025</v>
      </c>
      <c r="J48" s="120">
        <v>2027</v>
      </c>
      <c r="K48" s="132">
        <v>162690</v>
      </c>
      <c r="L48" s="142" t="s">
        <v>17</v>
      </c>
    </row>
    <row r="49" spans="2:15" ht="39" customHeight="1" x14ac:dyDescent="0.2">
      <c r="B49" s="52" t="s">
        <v>140</v>
      </c>
      <c r="C49" s="124" t="s">
        <v>131</v>
      </c>
      <c r="D49" s="127"/>
      <c r="E49" s="120" t="s">
        <v>141</v>
      </c>
      <c r="F49" s="120">
        <v>2025</v>
      </c>
      <c r="G49" s="120" t="s">
        <v>81</v>
      </c>
      <c r="H49" s="120" t="s">
        <v>142</v>
      </c>
      <c r="I49" s="120">
        <v>2025</v>
      </c>
      <c r="J49" s="120">
        <v>2027</v>
      </c>
      <c r="K49" s="132">
        <v>188200</v>
      </c>
      <c r="L49" s="134" t="s">
        <v>143</v>
      </c>
    </row>
    <row r="50" spans="2:15" ht="58.5" customHeight="1" x14ac:dyDescent="0.2">
      <c r="B50" s="138" t="s">
        <v>144</v>
      </c>
      <c r="C50" s="139" t="s">
        <v>131</v>
      </c>
      <c r="D50" s="140"/>
      <c r="E50" s="120" t="s">
        <v>145</v>
      </c>
      <c r="F50" s="120">
        <v>2025</v>
      </c>
      <c r="G50" s="120" t="s">
        <v>81</v>
      </c>
      <c r="H50" s="120" t="s">
        <v>146</v>
      </c>
      <c r="I50" s="120">
        <v>2025</v>
      </c>
      <c r="J50" s="120">
        <v>2026</v>
      </c>
      <c r="K50" s="132">
        <v>103849</v>
      </c>
      <c r="L50" s="142" t="s">
        <v>24</v>
      </c>
    </row>
    <row r="51" spans="2:15" ht="58.5" customHeight="1" x14ac:dyDescent="0.2">
      <c r="B51" s="52" t="s">
        <v>147</v>
      </c>
      <c r="C51" s="124" t="s">
        <v>131</v>
      </c>
      <c r="D51" s="127"/>
      <c r="E51" s="120" t="s">
        <v>148</v>
      </c>
      <c r="F51" s="120">
        <v>2025</v>
      </c>
      <c r="G51" s="120" t="s">
        <v>135</v>
      </c>
      <c r="H51" s="120" t="s">
        <v>149</v>
      </c>
      <c r="I51" s="120">
        <v>2025</v>
      </c>
      <c r="J51" s="120">
        <v>2028</v>
      </c>
      <c r="K51" s="132">
        <v>198000</v>
      </c>
      <c r="L51" s="134" t="s">
        <v>17</v>
      </c>
    </row>
    <row r="52" spans="2:15" ht="69" customHeight="1" x14ac:dyDescent="0.2">
      <c r="B52" s="138" t="s">
        <v>150</v>
      </c>
      <c r="C52" s="139"/>
      <c r="D52" s="140"/>
      <c r="E52" s="120"/>
      <c r="F52" s="120">
        <v>2025</v>
      </c>
      <c r="G52" s="120" t="s">
        <v>109</v>
      </c>
      <c r="H52" s="120" t="s">
        <v>151</v>
      </c>
      <c r="I52" s="120">
        <v>2025</v>
      </c>
      <c r="J52" s="120"/>
      <c r="K52" s="132"/>
      <c r="L52" s="142" t="s">
        <v>31</v>
      </c>
    </row>
    <row r="53" spans="2:15" ht="58.5" customHeight="1" x14ac:dyDescent="0.2">
      <c r="B53" s="52" t="s">
        <v>152</v>
      </c>
      <c r="C53" s="124"/>
      <c r="D53" s="127"/>
      <c r="E53" s="120"/>
      <c r="F53" s="120">
        <v>2025</v>
      </c>
      <c r="G53" s="120" t="s">
        <v>109</v>
      </c>
      <c r="H53" s="120" t="s">
        <v>151</v>
      </c>
      <c r="I53" s="120">
        <v>2025</v>
      </c>
      <c r="J53" s="120">
        <v>2026</v>
      </c>
      <c r="K53" s="132"/>
      <c r="L53" s="134" t="s">
        <v>143</v>
      </c>
    </row>
    <row r="54" spans="2:15" ht="58.5" customHeight="1" x14ac:dyDescent="0.2">
      <c r="B54" s="141" t="s">
        <v>153</v>
      </c>
      <c r="C54" s="139" t="s">
        <v>154</v>
      </c>
      <c r="D54" s="140"/>
      <c r="E54" s="120" t="s">
        <v>155</v>
      </c>
      <c r="F54" s="120">
        <v>2025</v>
      </c>
      <c r="G54" s="120" t="s">
        <v>156</v>
      </c>
      <c r="H54" s="120" t="s">
        <v>157</v>
      </c>
      <c r="I54" s="120">
        <v>2025</v>
      </c>
      <c r="J54" s="120">
        <v>2027</v>
      </c>
      <c r="K54" s="132">
        <v>30000</v>
      </c>
      <c r="L54" s="142" t="s">
        <v>143</v>
      </c>
    </row>
    <row r="55" spans="2:15" ht="58.5" customHeight="1" x14ac:dyDescent="0.2">
      <c r="B55" s="54" t="s">
        <v>158</v>
      </c>
      <c r="C55" s="124" t="s">
        <v>154</v>
      </c>
      <c r="D55" s="127"/>
      <c r="E55" s="120" t="s">
        <v>159</v>
      </c>
      <c r="F55" s="120">
        <v>2025</v>
      </c>
      <c r="G55" s="120" t="s">
        <v>160</v>
      </c>
      <c r="H55" s="120" t="s">
        <v>161</v>
      </c>
      <c r="I55" s="120">
        <v>2025</v>
      </c>
      <c r="J55" s="120">
        <v>2026</v>
      </c>
      <c r="K55" s="132">
        <v>25000</v>
      </c>
      <c r="L55" s="134" t="s">
        <v>143</v>
      </c>
    </row>
    <row r="56" spans="2:15" ht="70.5" customHeight="1" x14ac:dyDescent="0.2">
      <c r="B56" s="141" t="s">
        <v>162</v>
      </c>
      <c r="C56" s="139" t="s">
        <v>154</v>
      </c>
      <c r="D56" s="140"/>
      <c r="E56" s="120" t="s">
        <v>163</v>
      </c>
      <c r="F56" s="120">
        <v>2025</v>
      </c>
      <c r="G56" s="120" t="s">
        <v>29</v>
      </c>
      <c r="H56" s="120" t="s">
        <v>164</v>
      </c>
      <c r="I56" s="120">
        <v>2025</v>
      </c>
      <c r="J56" s="120">
        <v>2026</v>
      </c>
      <c r="K56" s="132">
        <v>29999</v>
      </c>
      <c r="L56" s="142" t="s">
        <v>143</v>
      </c>
    </row>
    <row r="57" spans="2:15" ht="58.5" customHeight="1" x14ac:dyDescent="0.2">
      <c r="B57" s="54" t="s">
        <v>165</v>
      </c>
      <c r="C57" s="124" t="s">
        <v>154</v>
      </c>
      <c r="D57" s="127"/>
      <c r="E57" s="120" t="s">
        <v>166</v>
      </c>
      <c r="F57" s="120">
        <v>2025</v>
      </c>
      <c r="G57" s="120" t="s">
        <v>22</v>
      </c>
      <c r="H57" s="120" t="s">
        <v>167</v>
      </c>
      <c r="I57" s="120">
        <v>2025</v>
      </c>
      <c r="J57" s="120">
        <v>2028</v>
      </c>
      <c r="K57" s="132">
        <v>199936</v>
      </c>
      <c r="L57" s="134" t="s">
        <v>143</v>
      </c>
    </row>
    <row r="58" spans="2:15" ht="58.5" customHeight="1" x14ac:dyDescent="0.2">
      <c r="B58" s="141" t="s">
        <v>168</v>
      </c>
      <c r="C58" s="139" t="s">
        <v>154</v>
      </c>
      <c r="D58" s="140"/>
      <c r="E58" s="120" t="s">
        <v>169</v>
      </c>
      <c r="F58" s="120">
        <v>2025</v>
      </c>
      <c r="G58" s="120" t="s">
        <v>81</v>
      </c>
      <c r="H58" s="120" t="s">
        <v>170</v>
      </c>
      <c r="I58" s="120">
        <v>2025</v>
      </c>
      <c r="J58" s="120">
        <v>2028</v>
      </c>
      <c r="K58" s="132">
        <v>84996</v>
      </c>
      <c r="L58" s="142" t="s">
        <v>143</v>
      </c>
    </row>
    <row r="59" spans="2:15" ht="81.75" customHeight="1" x14ac:dyDescent="0.2">
      <c r="B59" s="54" t="s">
        <v>171</v>
      </c>
      <c r="C59" s="124" t="s">
        <v>154</v>
      </c>
      <c r="D59" s="127"/>
      <c r="E59" s="120" t="s">
        <v>172</v>
      </c>
      <c r="F59" s="120">
        <v>2025</v>
      </c>
      <c r="G59" s="120" t="s">
        <v>173</v>
      </c>
      <c r="H59" s="120" t="s">
        <v>174</v>
      </c>
      <c r="I59" s="120">
        <v>2025</v>
      </c>
      <c r="J59" s="120">
        <v>2026</v>
      </c>
      <c r="K59" s="132">
        <v>99264</v>
      </c>
      <c r="L59" s="134" t="s">
        <v>143</v>
      </c>
    </row>
    <row r="60" spans="2:15" ht="58.5" customHeight="1" x14ac:dyDescent="0.2">
      <c r="B60" s="138" t="s">
        <v>175</v>
      </c>
      <c r="C60" s="139" t="s">
        <v>176</v>
      </c>
      <c r="D60" s="140" t="s">
        <v>177</v>
      </c>
      <c r="E60" s="120">
        <v>1033878</v>
      </c>
      <c r="F60" s="120">
        <v>2025</v>
      </c>
      <c r="G60" s="120" t="s">
        <v>178</v>
      </c>
      <c r="H60" s="120"/>
      <c r="I60" s="120">
        <v>2025</v>
      </c>
      <c r="J60" s="120">
        <v>2026</v>
      </c>
      <c r="K60" s="132">
        <v>181493</v>
      </c>
      <c r="L60" s="142" t="s">
        <v>31</v>
      </c>
      <c r="O60" s="56"/>
    </row>
    <row r="61" spans="2:15" ht="58.5" customHeight="1" x14ac:dyDescent="0.2">
      <c r="B61" s="52" t="s">
        <v>179</v>
      </c>
      <c r="C61" s="124" t="s">
        <v>180</v>
      </c>
      <c r="D61" s="127" t="s">
        <v>181</v>
      </c>
      <c r="E61" s="120">
        <v>447611</v>
      </c>
      <c r="F61" s="120">
        <v>2025</v>
      </c>
      <c r="G61" s="120" t="s">
        <v>182</v>
      </c>
      <c r="H61" s="120"/>
      <c r="I61" s="120">
        <v>2025</v>
      </c>
      <c r="J61" s="120">
        <v>2030</v>
      </c>
      <c r="K61" s="132"/>
      <c r="L61" s="134" t="s">
        <v>143</v>
      </c>
    </row>
    <row r="62" spans="2:15" ht="51.75" customHeight="1" x14ac:dyDescent="0.2">
      <c r="B62" s="138" t="s">
        <v>183</v>
      </c>
      <c r="C62" s="139" t="s">
        <v>184</v>
      </c>
      <c r="D62" s="140"/>
      <c r="E62" s="120"/>
      <c r="F62" s="120">
        <v>2025</v>
      </c>
      <c r="G62" s="120" t="s">
        <v>185</v>
      </c>
      <c r="H62" s="120"/>
      <c r="I62" s="120"/>
      <c r="J62" s="120"/>
      <c r="K62" s="132">
        <v>9900</v>
      </c>
      <c r="L62" s="142" t="s">
        <v>17</v>
      </c>
    </row>
    <row r="63" spans="2:15" ht="55.5" customHeight="1" x14ac:dyDescent="0.2">
      <c r="B63" s="52" t="s">
        <v>186</v>
      </c>
      <c r="C63" s="124" t="s">
        <v>184</v>
      </c>
      <c r="D63" s="127"/>
      <c r="E63" s="120"/>
      <c r="F63" s="120">
        <v>2025</v>
      </c>
      <c r="G63" s="120" t="s">
        <v>185</v>
      </c>
      <c r="H63" s="120"/>
      <c r="I63" s="120"/>
      <c r="J63" s="120"/>
      <c r="K63" s="132">
        <v>59373</v>
      </c>
      <c r="L63" s="134" t="s">
        <v>17</v>
      </c>
    </row>
    <row r="64" spans="2:15" ht="51.75" customHeight="1" x14ac:dyDescent="0.2">
      <c r="B64" s="138" t="s">
        <v>187</v>
      </c>
      <c r="C64" s="139" t="s">
        <v>184</v>
      </c>
      <c r="D64" s="140"/>
      <c r="E64" s="120"/>
      <c r="F64" s="120">
        <v>2025</v>
      </c>
      <c r="G64" s="120" t="s">
        <v>185</v>
      </c>
      <c r="H64" s="120"/>
      <c r="I64" s="120"/>
      <c r="J64" s="120"/>
      <c r="K64" s="132">
        <v>44638</v>
      </c>
      <c r="L64" s="142" t="s">
        <v>143</v>
      </c>
    </row>
    <row r="65" spans="2:12" ht="44.25" customHeight="1" x14ac:dyDescent="0.2">
      <c r="B65" s="52" t="s">
        <v>188</v>
      </c>
      <c r="C65" s="124" t="s">
        <v>184</v>
      </c>
      <c r="D65" s="127"/>
      <c r="E65" s="120"/>
      <c r="F65" s="120">
        <v>2025</v>
      </c>
      <c r="G65" s="120" t="s">
        <v>185</v>
      </c>
      <c r="H65" s="120"/>
      <c r="I65" s="120"/>
      <c r="J65" s="120"/>
      <c r="K65" s="132">
        <v>47323</v>
      </c>
      <c r="L65" s="134" t="s">
        <v>24</v>
      </c>
    </row>
    <row r="66" spans="2:12" ht="39" customHeight="1" x14ac:dyDescent="0.2">
      <c r="B66" s="138" t="s">
        <v>189</v>
      </c>
      <c r="C66" s="139" t="s">
        <v>184</v>
      </c>
      <c r="D66" s="140"/>
      <c r="E66" s="120"/>
      <c r="F66" s="120">
        <v>2025</v>
      </c>
      <c r="G66" s="120" t="s">
        <v>185</v>
      </c>
      <c r="H66" s="120"/>
      <c r="I66" s="120"/>
      <c r="J66" s="120"/>
      <c r="K66" s="132">
        <v>56000</v>
      </c>
      <c r="L66" s="142" t="s">
        <v>17</v>
      </c>
    </row>
    <row r="67" spans="2:12" ht="39" customHeight="1" x14ac:dyDescent="0.2">
      <c r="B67" s="52" t="s">
        <v>190</v>
      </c>
      <c r="C67" s="124" t="s">
        <v>184</v>
      </c>
      <c r="D67" s="127"/>
      <c r="E67" s="120"/>
      <c r="F67" s="120">
        <v>2025</v>
      </c>
      <c r="G67" s="120" t="s">
        <v>185</v>
      </c>
      <c r="H67" s="120"/>
      <c r="I67" s="120"/>
      <c r="J67" s="120"/>
      <c r="K67" s="132">
        <v>25117</v>
      </c>
      <c r="L67" s="134" t="s">
        <v>17</v>
      </c>
    </row>
    <row r="68" spans="2:12" ht="39" customHeight="1" x14ac:dyDescent="0.2">
      <c r="B68" s="138" t="s">
        <v>191</v>
      </c>
      <c r="C68" s="139" t="s">
        <v>184</v>
      </c>
      <c r="D68" s="140"/>
      <c r="E68" s="120"/>
      <c r="F68" s="120">
        <v>2025</v>
      </c>
      <c r="G68" s="120" t="s">
        <v>192</v>
      </c>
      <c r="H68" s="120"/>
      <c r="I68" s="120"/>
      <c r="J68" s="120"/>
      <c r="K68" s="132">
        <v>12000</v>
      </c>
      <c r="L68" s="142" t="s">
        <v>143</v>
      </c>
    </row>
    <row r="69" spans="2:12" ht="39" customHeight="1" x14ac:dyDescent="0.2">
      <c r="B69" s="52" t="s">
        <v>193</v>
      </c>
      <c r="C69" s="124" t="s">
        <v>184</v>
      </c>
      <c r="D69" s="127"/>
      <c r="E69" s="120"/>
      <c r="F69" s="120">
        <v>2025</v>
      </c>
      <c r="G69" s="120" t="s">
        <v>194</v>
      </c>
      <c r="H69" s="120"/>
      <c r="I69" s="120"/>
      <c r="J69" s="120"/>
      <c r="K69" s="132">
        <v>249678.63</v>
      </c>
      <c r="L69" s="134" t="s">
        <v>35</v>
      </c>
    </row>
    <row r="70" spans="2:12" ht="44.25" customHeight="1" x14ac:dyDescent="0.2">
      <c r="B70" s="52" t="s">
        <v>195</v>
      </c>
      <c r="C70" s="124" t="s">
        <v>108</v>
      </c>
      <c r="D70" s="127"/>
      <c r="E70" s="129"/>
      <c r="F70" s="120">
        <v>2025</v>
      </c>
      <c r="G70" s="120" t="s">
        <v>196</v>
      </c>
      <c r="H70" s="120"/>
      <c r="I70" s="120">
        <v>2025</v>
      </c>
      <c r="J70" s="146"/>
      <c r="K70" s="132"/>
      <c r="L70" s="134" t="s">
        <v>143</v>
      </c>
    </row>
    <row r="71" spans="2:12" ht="44.25" customHeight="1" x14ac:dyDescent="0.2">
      <c r="B71" s="49" t="s">
        <v>197</v>
      </c>
      <c r="C71" s="121" t="s">
        <v>108</v>
      </c>
      <c r="D71" s="126"/>
      <c r="E71" s="129"/>
      <c r="F71" s="120">
        <v>2025</v>
      </c>
      <c r="G71" s="120" t="s">
        <v>196</v>
      </c>
      <c r="H71" s="120"/>
      <c r="I71" s="120">
        <v>2025</v>
      </c>
      <c r="J71" s="146"/>
      <c r="K71" s="132"/>
      <c r="L71" s="133" t="s">
        <v>143</v>
      </c>
    </row>
    <row r="72" spans="2:12" ht="38.25" customHeight="1" x14ac:dyDescent="0.2">
      <c r="B72" s="52" t="s">
        <v>198</v>
      </c>
      <c r="C72" s="124" t="s">
        <v>199</v>
      </c>
      <c r="D72" s="127"/>
      <c r="E72" s="128"/>
      <c r="F72" s="120">
        <v>2025</v>
      </c>
      <c r="G72" s="120"/>
      <c r="H72" s="120" t="s">
        <v>200</v>
      </c>
      <c r="I72" s="120">
        <v>2025</v>
      </c>
      <c r="J72" s="120">
        <v>2028</v>
      </c>
      <c r="K72" s="132">
        <v>57888</v>
      </c>
      <c r="L72" s="134" t="s">
        <v>31</v>
      </c>
    </row>
    <row r="73" spans="2:12" ht="33" customHeight="1" x14ac:dyDescent="0.2">
      <c r="B73" s="49" t="s">
        <v>201</v>
      </c>
      <c r="C73" s="121" t="s">
        <v>199</v>
      </c>
      <c r="D73" s="126"/>
      <c r="E73" s="128"/>
      <c r="F73" s="120">
        <v>2025</v>
      </c>
      <c r="G73" s="120"/>
      <c r="H73" s="120" t="s">
        <v>202</v>
      </c>
      <c r="I73" s="120">
        <v>2025</v>
      </c>
      <c r="J73" s="120">
        <v>2028</v>
      </c>
      <c r="K73" s="132">
        <v>87986</v>
      </c>
      <c r="L73" s="133" t="s">
        <v>24</v>
      </c>
    </row>
    <row r="74" spans="2:12" ht="40.5" customHeight="1" x14ac:dyDescent="0.2">
      <c r="B74" s="52" t="s">
        <v>203</v>
      </c>
      <c r="C74" s="124" t="s">
        <v>199</v>
      </c>
      <c r="D74" s="127"/>
      <c r="E74" s="128"/>
      <c r="F74" s="120">
        <v>2025</v>
      </c>
      <c r="G74" s="120"/>
      <c r="H74" s="120" t="s">
        <v>202</v>
      </c>
      <c r="I74" s="120">
        <v>2025</v>
      </c>
      <c r="J74" s="120">
        <v>2030</v>
      </c>
      <c r="K74" s="132">
        <v>120529</v>
      </c>
      <c r="L74" s="134" t="s">
        <v>24</v>
      </c>
    </row>
    <row r="75" spans="2:12" ht="40.5" customHeight="1" x14ac:dyDescent="0.2">
      <c r="B75" s="49" t="s">
        <v>204</v>
      </c>
      <c r="C75" s="121" t="s">
        <v>199</v>
      </c>
      <c r="D75" s="126"/>
      <c r="E75" s="128"/>
      <c r="F75" s="120">
        <v>2025</v>
      </c>
      <c r="G75" s="120"/>
      <c r="H75" s="120" t="s">
        <v>205</v>
      </c>
      <c r="I75" s="120">
        <v>2025</v>
      </c>
      <c r="J75" s="120">
        <v>2025</v>
      </c>
      <c r="K75" s="132">
        <v>25000</v>
      </c>
      <c r="L75" s="133" t="s">
        <v>143</v>
      </c>
    </row>
    <row r="76" spans="2:12" ht="40.5" customHeight="1" x14ac:dyDescent="0.2">
      <c r="B76" s="52" t="s">
        <v>206</v>
      </c>
      <c r="C76" s="124" t="s">
        <v>207</v>
      </c>
      <c r="D76" s="127"/>
      <c r="E76" s="128"/>
      <c r="F76" s="120">
        <v>2025</v>
      </c>
      <c r="G76" s="120" t="s">
        <v>208</v>
      </c>
      <c r="H76" s="120" t="s">
        <v>167</v>
      </c>
      <c r="I76" s="120">
        <v>2025</v>
      </c>
      <c r="J76" s="123"/>
      <c r="K76" s="132">
        <v>10058</v>
      </c>
      <c r="L76" s="134" t="s">
        <v>17</v>
      </c>
    </row>
    <row r="77" spans="2:12" ht="50.25" customHeight="1" x14ac:dyDescent="0.2">
      <c r="B77" s="49" t="s">
        <v>209</v>
      </c>
      <c r="C77" s="121" t="s">
        <v>207</v>
      </c>
      <c r="D77" s="126"/>
      <c r="E77" s="128"/>
      <c r="F77" s="120">
        <v>2025</v>
      </c>
      <c r="G77" s="120" t="s">
        <v>208</v>
      </c>
      <c r="H77" s="120" t="s">
        <v>167</v>
      </c>
      <c r="I77" s="120">
        <v>2025</v>
      </c>
      <c r="J77" s="123"/>
      <c r="K77" s="132">
        <v>13189</v>
      </c>
      <c r="L77" s="133" t="s">
        <v>17</v>
      </c>
    </row>
    <row r="78" spans="2:12" ht="51" customHeight="1" x14ac:dyDescent="0.2">
      <c r="B78" s="52" t="s">
        <v>210</v>
      </c>
      <c r="C78" s="124" t="s">
        <v>207</v>
      </c>
      <c r="D78" s="127"/>
      <c r="E78" s="128"/>
      <c r="F78" s="120">
        <v>2025</v>
      </c>
      <c r="G78" s="120" t="s">
        <v>211</v>
      </c>
      <c r="H78" s="120" t="s">
        <v>212</v>
      </c>
      <c r="I78" s="120">
        <v>2025</v>
      </c>
      <c r="J78" s="123"/>
      <c r="K78" s="132">
        <v>22970</v>
      </c>
      <c r="L78" s="134" t="s">
        <v>17</v>
      </c>
    </row>
    <row r="79" spans="2:12" ht="40.5" customHeight="1" x14ac:dyDescent="0.2">
      <c r="B79" s="49" t="s">
        <v>213</v>
      </c>
      <c r="C79" s="121" t="s">
        <v>207</v>
      </c>
      <c r="D79" s="126"/>
      <c r="E79" s="128"/>
      <c r="F79" s="120">
        <v>2025</v>
      </c>
      <c r="G79" s="120" t="s">
        <v>211</v>
      </c>
      <c r="H79" s="120" t="s">
        <v>214</v>
      </c>
      <c r="I79" s="120">
        <v>2025</v>
      </c>
      <c r="J79" s="123"/>
      <c r="K79" s="132">
        <v>7080</v>
      </c>
      <c r="L79" s="133" t="s">
        <v>24</v>
      </c>
    </row>
    <row r="80" spans="2:12" ht="40.5" customHeight="1" x14ac:dyDescent="0.2">
      <c r="B80" s="52" t="s">
        <v>215</v>
      </c>
      <c r="C80" s="124" t="s">
        <v>207</v>
      </c>
      <c r="D80" s="127"/>
      <c r="E80" s="128"/>
      <c r="F80" s="120">
        <v>2025</v>
      </c>
      <c r="G80" s="120" t="s">
        <v>211</v>
      </c>
      <c r="H80" s="120" t="s">
        <v>216</v>
      </c>
      <c r="I80" s="120">
        <v>2025</v>
      </c>
      <c r="J80" s="123"/>
      <c r="K80" s="132">
        <v>30000</v>
      </c>
      <c r="L80" s="134" t="s">
        <v>35</v>
      </c>
    </row>
    <row r="81" spans="2:12" ht="56.25" customHeight="1" x14ac:dyDescent="0.2">
      <c r="B81" s="49" t="s">
        <v>217</v>
      </c>
      <c r="C81" s="121" t="s">
        <v>207</v>
      </c>
      <c r="D81" s="126"/>
      <c r="E81" s="128"/>
      <c r="F81" s="120">
        <v>2025</v>
      </c>
      <c r="G81" s="120" t="s">
        <v>211</v>
      </c>
      <c r="H81" s="120" t="s">
        <v>218</v>
      </c>
      <c r="I81" s="120">
        <v>2025</v>
      </c>
      <c r="J81" s="123"/>
      <c r="K81" s="132">
        <v>23000</v>
      </c>
      <c r="L81" s="133" t="s">
        <v>24</v>
      </c>
    </row>
    <row r="82" spans="2:12" ht="54.75" customHeight="1" x14ac:dyDescent="0.2">
      <c r="B82" s="52" t="s">
        <v>219</v>
      </c>
      <c r="C82" s="124" t="s">
        <v>207</v>
      </c>
      <c r="D82" s="127"/>
      <c r="E82" s="128"/>
      <c r="F82" s="120">
        <v>2025</v>
      </c>
      <c r="G82" s="120" t="s">
        <v>211</v>
      </c>
      <c r="H82" s="120" t="s">
        <v>220</v>
      </c>
      <c r="I82" s="120">
        <v>2025</v>
      </c>
      <c r="J82" s="123"/>
      <c r="K82" s="132">
        <v>30418</v>
      </c>
      <c r="L82" s="134" t="s">
        <v>143</v>
      </c>
    </row>
    <row r="83" spans="2:12" ht="52.5" customHeight="1" x14ac:dyDescent="0.2">
      <c r="B83" s="49" t="s">
        <v>221</v>
      </c>
      <c r="C83" s="121" t="s">
        <v>207</v>
      </c>
      <c r="D83" s="126"/>
      <c r="E83" s="128"/>
      <c r="F83" s="120">
        <v>2025</v>
      </c>
      <c r="G83" s="120" t="s">
        <v>208</v>
      </c>
      <c r="H83" s="120" t="s">
        <v>222</v>
      </c>
      <c r="I83" s="120">
        <v>2025</v>
      </c>
      <c r="J83" s="123"/>
      <c r="K83" s="132">
        <v>14665</v>
      </c>
      <c r="L83" s="133" t="s">
        <v>17</v>
      </c>
    </row>
    <row r="84" spans="2:12" ht="40.5" customHeight="1" x14ac:dyDescent="0.2">
      <c r="B84" s="52" t="s">
        <v>223</v>
      </c>
      <c r="C84" s="124" t="s">
        <v>207</v>
      </c>
      <c r="D84" s="127"/>
      <c r="E84" s="128"/>
      <c r="F84" s="120">
        <v>2025</v>
      </c>
      <c r="G84" s="120" t="s">
        <v>211</v>
      </c>
      <c r="H84" s="120" t="s">
        <v>224</v>
      </c>
      <c r="I84" s="120">
        <v>2025</v>
      </c>
      <c r="J84" s="123"/>
      <c r="K84" s="132">
        <v>21242</v>
      </c>
      <c r="L84" s="134" t="s">
        <v>17</v>
      </c>
    </row>
    <row r="85" spans="2:12" ht="63.75" customHeight="1" x14ac:dyDescent="0.2">
      <c r="B85" s="49" t="s">
        <v>225</v>
      </c>
      <c r="C85" s="121" t="s">
        <v>207</v>
      </c>
      <c r="D85" s="126"/>
      <c r="E85" s="128"/>
      <c r="F85" s="120">
        <v>2025</v>
      </c>
      <c r="G85" s="120" t="s">
        <v>211</v>
      </c>
      <c r="H85" s="120" t="s">
        <v>226</v>
      </c>
      <c r="I85" s="120">
        <v>2025</v>
      </c>
      <c r="J85" s="123"/>
      <c r="K85" s="132">
        <v>21500</v>
      </c>
      <c r="L85" s="133" t="s">
        <v>31</v>
      </c>
    </row>
    <row r="86" spans="2:12" ht="40.5" customHeight="1" x14ac:dyDescent="0.2">
      <c r="B86" s="52" t="s">
        <v>227</v>
      </c>
      <c r="C86" s="124" t="s">
        <v>207</v>
      </c>
      <c r="D86" s="127"/>
      <c r="E86" s="128"/>
      <c r="F86" s="120">
        <v>2025</v>
      </c>
      <c r="G86" s="120" t="s">
        <v>211</v>
      </c>
      <c r="H86" s="120" t="s">
        <v>226</v>
      </c>
      <c r="I86" s="120">
        <v>2025</v>
      </c>
      <c r="J86" s="123"/>
      <c r="K86" s="132">
        <v>20000</v>
      </c>
      <c r="L86" s="134" t="s">
        <v>31</v>
      </c>
    </row>
    <row r="87" spans="2:12" ht="40.5" customHeight="1" x14ac:dyDescent="0.2">
      <c r="B87" s="49" t="s">
        <v>228</v>
      </c>
      <c r="C87" s="121" t="s">
        <v>207</v>
      </c>
      <c r="D87" s="126"/>
      <c r="E87" s="128"/>
      <c r="F87" s="120">
        <v>2025</v>
      </c>
      <c r="G87" s="120" t="s">
        <v>211</v>
      </c>
      <c r="H87" s="120" t="s">
        <v>229</v>
      </c>
      <c r="I87" s="120">
        <v>2025</v>
      </c>
      <c r="J87" s="123"/>
      <c r="K87" s="132">
        <v>37257</v>
      </c>
      <c r="L87" s="133" t="s">
        <v>35</v>
      </c>
    </row>
    <row r="88" spans="2:12" ht="71.25" customHeight="1" x14ac:dyDescent="0.2">
      <c r="B88" s="52" t="s">
        <v>230</v>
      </c>
      <c r="C88" s="124" t="s">
        <v>207</v>
      </c>
      <c r="D88" s="127"/>
      <c r="E88" s="128"/>
      <c r="F88" s="120">
        <v>2025</v>
      </c>
      <c r="G88" s="120" t="s">
        <v>211</v>
      </c>
      <c r="H88" s="120" t="s">
        <v>231</v>
      </c>
      <c r="I88" s="120">
        <v>2025</v>
      </c>
      <c r="J88" s="123"/>
      <c r="K88" s="132">
        <v>20000</v>
      </c>
      <c r="L88" s="134" t="s">
        <v>31</v>
      </c>
    </row>
    <row r="89" spans="2:12" ht="48" customHeight="1" x14ac:dyDescent="0.2">
      <c r="B89" s="49" t="s">
        <v>232</v>
      </c>
      <c r="C89" s="121" t="s">
        <v>207</v>
      </c>
      <c r="D89" s="126"/>
      <c r="E89" s="128"/>
      <c r="F89" s="120">
        <v>2025</v>
      </c>
      <c r="G89" s="120" t="s">
        <v>211</v>
      </c>
      <c r="H89" s="120" t="s">
        <v>231</v>
      </c>
      <c r="I89" s="120">
        <v>2025</v>
      </c>
      <c r="J89" s="123"/>
      <c r="K89" s="132">
        <v>32000</v>
      </c>
      <c r="L89" s="133" t="s">
        <v>143</v>
      </c>
    </row>
    <row r="90" spans="2:12" ht="60.75" customHeight="1" x14ac:dyDescent="0.2">
      <c r="B90" s="52" t="s">
        <v>233</v>
      </c>
      <c r="C90" s="124" t="s">
        <v>207</v>
      </c>
      <c r="D90" s="127"/>
      <c r="E90" s="128"/>
      <c r="F90" s="120">
        <v>2025</v>
      </c>
      <c r="G90" s="120" t="s">
        <v>211</v>
      </c>
      <c r="H90" s="120" t="s">
        <v>234</v>
      </c>
      <c r="I90" s="120">
        <v>2025</v>
      </c>
      <c r="J90" s="123"/>
      <c r="K90" s="132">
        <v>91281</v>
      </c>
      <c r="L90" s="134" t="s">
        <v>24</v>
      </c>
    </row>
    <row r="91" spans="2:12" ht="56.25" customHeight="1" x14ac:dyDescent="0.2">
      <c r="B91" s="49" t="s">
        <v>235</v>
      </c>
      <c r="C91" s="121" t="s">
        <v>207</v>
      </c>
      <c r="D91" s="126"/>
      <c r="E91" s="128"/>
      <c r="F91" s="120">
        <v>2025</v>
      </c>
      <c r="G91" s="120" t="s">
        <v>211</v>
      </c>
      <c r="H91" s="120" t="s">
        <v>234</v>
      </c>
      <c r="I91" s="120">
        <v>2025</v>
      </c>
      <c r="J91" s="123"/>
      <c r="K91" s="132">
        <v>75000</v>
      </c>
      <c r="L91" s="133" t="s">
        <v>24</v>
      </c>
    </row>
    <row r="92" spans="2:12" ht="74.25" customHeight="1" x14ac:dyDescent="0.2">
      <c r="B92" s="52" t="s">
        <v>236</v>
      </c>
      <c r="C92" s="124" t="s">
        <v>207</v>
      </c>
      <c r="D92" s="127"/>
      <c r="E92" s="128"/>
      <c r="F92" s="120">
        <v>2025</v>
      </c>
      <c r="G92" s="120" t="s">
        <v>211</v>
      </c>
      <c r="H92" s="120" t="s">
        <v>234</v>
      </c>
      <c r="I92" s="120">
        <v>2025</v>
      </c>
      <c r="J92" s="123"/>
      <c r="K92" s="132">
        <v>59966</v>
      </c>
      <c r="L92" s="134" t="s">
        <v>24</v>
      </c>
    </row>
    <row r="93" spans="2:12" ht="60" customHeight="1" x14ac:dyDescent="0.2">
      <c r="B93" s="49" t="s">
        <v>237</v>
      </c>
      <c r="C93" s="121" t="s">
        <v>207</v>
      </c>
      <c r="D93" s="126"/>
      <c r="E93" s="128"/>
      <c r="F93" s="120">
        <v>2025</v>
      </c>
      <c r="G93" s="120" t="s">
        <v>211</v>
      </c>
      <c r="H93" s="120" t="s">
        <v>238</v>
      </c>
      <c r="I93" s="120">
        <v>2025</v>
      </c>
      <c r="J93" s="123"/>
      <c r="K93" s="132">
        <v>15000</v>
      </c>
      <c r="L93" s="133" t="s">
        <v>35</v>
      </c>
    </row>
    <row r="94" spans="2:12" ht="40.5" customHeight="1" x14ac:dyDescent="0.2">
      <c r="B94" s="52" t="s">
        <v>239</v>
      </c>
      <c r="C94" s="124" t="s">
        <v>207</v>
      </c>
      <c r="D94" s="127"/>
      <c r="E94" s="128"/>
      <c r="F94" s="120">
        <v>2025</v>
      </c>
      <c r="G94" s="120" t="s">
        <v>211</v>
      </c>
      <c r="H94" s="120" t="s">
        <v>240</v>
      </c>
      <c r="I94" s="120">
        <v>2025</v>
      </c>
      <c r="J94" s="123"/>
      <c r="K94" s="132">
        <v>19422</v>
      </c>
      <c r="L94" s="134" t="s">
        <v>143</v>
      </c>
    </row>
    <row r="95" spans="2:12" ht="57" customHeight="1" x14ac:dyDescent="0.2">
      <c r="B95" s="49" t="s">
        <v>241</v>
      </c>
      <c r="C95" s="121" t="s">
        <v>207</v>
      </c>
      <c r="D95" s="126"/>
      <c r="E95" s="128"/>
      <c r="F95" s="120">
        <v>2025</v>
      </c>
      <c r="G95" s="120" t="s">
        <v>211</v>
      </c>
      <c r="H95" s="120" t="s">
        <v>242</v>
      </c>
      <c r="I95" s="120">
        <v>2025</v>
      </c>
      <c r="J95" s="123"/>
      <c r="K95" s="132">
        <v>50000</v>
      </c>
      <c r="L95" s="133" t="s">
        <v>143</v>
      </c>
    </row>
    <row r="96" spans="2:12" ht="40.5" customHeight="1" x14ac:dyDescent="0.2">
      <c r="B96" s="52" t="s">
        <v>243</v>
      </c>
      <c r="C96" s="124" t="s">
        <v>207</v>
      </c>
      <c r="D96" s="127"/>
      <c r="E96" s="128"/>
      <c r="F96" s="120">
        <v>2025</v>
      </c>
      <c r="G96" s="120" t="s">
        <v>211</v>
      </c>
      <c r="H96" s="120" t="s">
        <v>244</v>
      </c>
      <c r="I96" s="120">
        <v>2025</v>
      </c>
      <c r="J96" s="123"/>
      <c r="K96" s="132">
        <v>13329</v>
      </c>
      <c r="L96" s="134" t="s">
        <v>143</v>
      </c>
    </row>
    <row r="97" spans="2:12" ht="68.25" customHeight="1" x14ac:dyDescent="0.2">
      <c r="B97" s="49" t="s">
        <v>245</v>
      </c>
      <c r="C97" s="121" t="s">
        <v>207</v>
      </c>
      <c r="D97" s="126"/>
      <c r="E97" s="128"/>
      <c r="F97" s="120">
        <v>2025</v>
      </c>
      <c r="G97" s="120" t="s">
        <v>211</v>
      </c>
      <c r="H97" s="120" t="s">
        <v>246</v>
      </c>
      <c r="I97" s="120">
        <v>2025</v>
      </c>
      <c r="J97" s="123"/>
      <c r="K97" s="132">
        <v>20000</v>
      </c>
      <c r="L97" s="133" t="s">
        <v>35</v>
      </c>
    </row>
    <row r="98" spans="2:12" ht="42.75" customHeight="1" x14ac:dyDescent="0.2">
      <c r="B98" s="52" t="s">
        <v>247</v>
      </c>
      <c r="C98" s="124" t="s">
        <v>207</v>
      </c>
      <c r="D98" s="127"/>
      <c r="E98" s="128"/>
      <c r="F98" s="120">
        <v>2025</v>
      </c>
      <c r="G98" s="120" t="s">
        <v>248</v>
      </c>
      <c r="H98" s="120" t="s">
        <v>249</v>
      </c>
      <c r="I98" s="120">
        <v>2025</v>
      </c>
      <c r="J98" s="123"/>
      <c r="K98" s="132">
        <v>11923</v>
      </c>
      <c r="L98" s="134" t="s">
        <v>35</v>
      </c>
    </row>
    <row r="99" spans="2:12" ht="42.75" customHeight="1" x14ac:dyDescent="0.2">
      <c r="B99" s="117" t="s">
        <v>250</v>
      </c>
      <c r="C99" s="121" t="s">
        <v>251</v>
      </c>
      <c r="D99" s="127"/>
      <c r="E99" s="128"/>
      <c r="F99" s="120">
        <v>2025</v>
      </c>
      <c r="G99" s="121" t="s">
        <v>252</v>
      </c>
      <c r="H99" s="120" t="s">
        <v>253</v>
      </c>
      <c r="I99" s="120">
        <v>2025</v>
      </c>
      <c r="J99" s="123"/>
      <c r="K99" s="135"/>
      <c r="L99" s="133" t="s">
        <v>35</v>
      </c>
    </row>
    <row r="100" spans="2:12" ht="42.75" customHeight="1" x14ac:dyDescent="0.2">
      <c r="B100" s="117" t="s">
        <v>254</v>
      </c>
      <c r="C100" s="124" t="s">
        <v>251</v>
      </c>
      <c r="D100" s="127"/>
      <c r="E100" s="128"/>
      <c r="F100" s="120">
        <v>2025</v>
      </c>
      <c r="G100" s="124" t="s">
        <v>29</v>
      </c>
      <c r="H100" s="120" t="s">
        <v>255</v>
      </c>
      <c r="I100" s="120">
        <v>2025</v>
      </c>
      <c r="J100" s="123"/>
      <c r="K100" s="135"/>
      <c r="L100" s="134" t="s">
        <v>31</v>
      </c>
    </row>
    <row r="101" spans="2:12" ht="42.75" customHeight="1" x14ac:dyDescent="0.2">
      <c r="B101" s="117" t="s">
        <v>256</v>
      </c>
      <c r="C101" s="121" t="s">
        <v>251</v>
      </c>
      <c r="D101" s="127"/>
      <c r="E101" s="128"/>
      <c r="F101" s="120">
        <v>2025</v>
      </c>
      <c r="G101" s="121" t="s">
        <v>257</v>
      </c>
      <c r="H101" s="120" t="s">
        <v>258</v>
      </c>
      <c r="I101" s="120">
        <v>2025</v>
      </c>
      <c r="J101" s="123"/>
      <c r="K101" s="135"/>
      <c r="L101" s="133" t="s">
        <v>143</v>
      </c>
    </row>
    <row r="102" spans="2:12" ht="42.75" customHeight="1" x14ac:dyDescent="0.2">
      <c r="B102" s="117" t="s">
        <v>259</v>
      </c>
      <c r="C102" s="124" t="s">
        <v>251</v>
      </c>
      <c r="D102" s="127"/>
      <c r="E102" s="128"/>
      <c r="F102" s="120">
        <v>2025</v>
      </c>
      <c r="G102" s="124" t="s">
        <v>260</v>
      </c>
      <c r="H102" s="120" t="s">
        <v>261</v>
      </c>
      <c r="I102" s="120">
        <v>2025</v>
      </c>
      <c r="J102" s="123"/>
      <c r="K102" s="135"/>
      <c r="L102" s="134" t="s">
        <v>143</v>
      </c>
    </row>
    <row r="103" spans="2:12" ht="42.75" customHeight="1" x14ac:dyDescent="0.2">
      <c r="B103" s="117" t="s">
        <v>262</v>
      </c>
      <c r="C103" s="121" t="s">
        <v>251</v>
      </c>
      <c r="D103" s="127"/>
      <c r="E103" s="128"/>
      <c r="F103" s="120">
        <v>2025</v>
      </c>
      <c r="G103" s="121" t="s">
        <v>257</v>
      </c>
      <c r="H103" s="120" t="s">
        <v>263</v>
      </c>
      <c r="I103" s="120">
        <v>2025</v>
      </c>
      <c r="J103" s="123"/>
      <c r="K103" s="135"/>
      <c r="L103" s="133" t="s">
        <v>143</v>
      </c>
    </row>
    <row r="104" spans="2:12" ht="42.75" customHeight="1" x14ac:dyDescent="0.2">
      <c r="B104" s="117" t="s">
        <v>264</v>
      </c>
      <c r="C104" s="124" t="s">
        <v>251</v>
      </c>
      <c r="D104" s="127"/>
      <c r="E104" s="128"/>
      <c r="F104" s="120">
        <v>2025</v>
      </c>
      <c r="G104" s="124" t="s">
        <v>29</v>
      </c>
      <c r="H104" s="120" t="s">
        <v>265</v>
      </c>
      <c r="I104" s="120">
        <v>2025</v>
      </c>
      <c r="J104" s="123"/>
      <c r="K104" s="135"/>
      <c r="L104" s="134" t="s">
        <v>17</v>
      </c>
    </row>
    <row r="105" spans="2:12" ht="42.75" customHeight="1" x14ac:dyDescent="0.2">
      <c r="B105" s="117" t="s">
        <v>266</v>
      </c>
      <c r="C105" s="121" t="s">
        <v>251</v>
      </c>
      <c r="D105" s="127"/>
      <c r="E105" s="128"/>
      <c r="F105" s="120">
        <v>2025</v>
      </c>
      <c r="G105" s="121" t="s">
        <v>267</v>
      </c>
      <c r="H105" s="120" t="s">
        <v>268</v>
      </c>
      <c r="I105" s="120">
        <v>2025</v>
      </c>
      <c r="J105" s="123"/>
      <c r="K105" s="135"/>
      <c r="L105" s="133" t="s">
        <v>17</v>
      </c>
    </row>
    <row r="106" spans="2:12" ht="42.75" customHeight="1" x14ac:dyDescent="0.2">
      <c r="B106" s="117" t="s">
        <v>269</v>
      </c>
      <c r="C106" s="124" t="s">
        <v>251</v>
      </c>
      <c r="D106" s="127"/>
      <c r="E106" s="128"/>
      <c r="F106" s="120">
        <v>2025</v>
      </c>
      <c r="G106" s="124" t="s">
        <v>29</v>
      </c>
      <c r="H106" s="120" t="s">
        <v>265</v>
      </c>
      <c r="I106" s="120">
        <v>2025</v>
      </c>
      <c r="J106" s="123"/>
      <c r="K106" s="135"/>
      <c r="L106" s="134" t="s">
        <v>17</v>
      </c>
    </row>
    <row r="107" spans="2:12" ht="42.75" customHeight="1" x14ac:dyDescent="0.2">
      <c r="B107" s="117" t="s">
        <v>270</v>
      </c>
      <c r="C107" s="121" t="s">
        <v>251</v>
      </c>
      <c r="D107" s="127"/>
      <c r="E107" s="128"/>
      <c r="F107" s="120">
        <v>2025</v>
      </c>
      <c r="G107" s="121" t="s">
        <v>252</v>
      </c>
      <c r="H107" s="120" t="s">
        <v>271</v>
      </c>
      <c r="I107" s="120">
        <v>2025</v>
      </c>
      <c r="J107" s="123"/>
      <c r="K107" s="135"/>
      <c r="L107" s="133" t="s">
        <v>35</v>
      </c>
    </row>
    <row r="108" spans="2:12" ht="42.75" customHeight="1" x14ac:dyDescent="0.2">
      <c r="B108" s="117" t="s">
        <v>272</v>
      </c>
      <c r="C108" s="124" t="s">
        <v>251</v>
      </c>
      <c r="D108" s="127"/>
      <c r="E108" s="128"/>
      <c r="F108" s="120">
        <v>2025</v>
      </c>
      <c r="G108" s="124" t="s">
        <v>273</v>
      </c>
      <c r="H108" s="120" t="s">
        <v>274</v>
      </c>
      <c r="I108" s="120">
        <v>2025</v>
      </c>
      <c r="J108" s="123"/>
      <c r="K108" s="135"/>
      <c r="L108" s="134" t="s">
        <v>17</v>
      </c>
    </row>
    <row r="109" spans="2:12" ht="42.75" customHeight="1" x14ac:dyDescent="0.2">
      <c r="B109" s="117" t="s">
        <v>275</v>
      </c>
      <c r="C109" s="121" t="s">
        <v>251</v>
      </c>
      <c r="D109" s="127"/>
      <c r="E109" s="128"/>
      <c r="F109" s="120">
        <v>2025</v>
      </c>
      <c r="G109" s="121" t="s">
        <v>276</v>
      </c>
      <c r="H109" s="120" t="s">
        <v>277</v>
      </c>
      <c r="I109" s="120">
        <v>2025</v>
      </c>
      <c r="J109" s="123"/>
      <c r="K109" s="135"/>
      <c r="L109" s="133" t="s">
        <v>17</v>
      </c>
    </row>
    <row r="110" spans="2:12" ht="42.75" customHeight="1" x14ac:dyDescent="0.2">
      <c r="B110" s="118" t="s">
        <v>278</v>
      </c>
      <c r="C110" s="124" t="s">
        <v>251</v>
      </c>
      <c r="D110" s="130"/>
      <c r="E110" s="128"/>
      <c r="F110" s="120">
        <v>2025</v>
      </c>
      <c r="G110" s="124" t="s">
        <v>252</v>
      </c>
      <c r="H110" s="120" t="s">
        <v>279</v>
      </c>
      <c r="I110" s="120">
        <v>2025</v>
      </c>
      <c r="J110" s="123"/>
      <c r="K110" s="135"/>
      <c r="L110" s="134" t="s">
        <v>143</v>
      </c>
    </row>
    <row r="111" spans="2:12" ht="42.75" customHeight="1" x14ac:dyDescent="0.2">
      <c r="B111" s="117" t="s">
        <v>280</v>
      </c>
      <c r="C111" s="121" t="s">
        <v>251</v>
      </c>
      <c r="D111" s="127"/>
      <c r="E111" s="128"/>
      <c r="F111" s="120">
        <v>2025</v>
      </c>
      <c r="G111" s="121" t="s">
        <v>273</v>
      </c>
      <c r="H111" s="120" t="s">
        <v>281</v>
      </c>
      <c r="I111" s="120">
        <v>2025</v>
      </c>
      <c r="J111" s="123"/>
      <c r="K111" s="135"/>
      <c r="L111" s="133" t="s">
        <v>143</v>
      </c>
    </row>
    <row r="112" spans="2:12" ht="42.75" customHeight="1" x14ac:dyDescent="0.2">
      <c r="B112" s="117" t="s">
        <v>282</v>
      </c>
      <c r="C112" s="124" t="s">
        <v>251</v>
      </c>
      <c r="D112" s="127"/>
      <c r="E112" s="128"/>
      <c r="F112" s="120">
        <v>2025</v>
      </c>
      <c r="G112" s="124" t="s">
        <v>273</v>
      </c>
      <c r="H112" s="120" t="s">
        <v>283</v>
      </c>
      <c r="I112" s="120">
        <v>2025</v>
      </c>
      <c r="J112" s="123"/>
      <c r="K112" s="135"/>
      <c r="L112" s="134" t="s">
        <v>143</v>
      </c>
    </row>
    <row r="113" spans="2:12" ht="42.75" customHeight="1" x14ac:dyDescent="0.2">
      <c r="B113" s="118" t="s">
        <v>284</v>
      </c>
      <c r="C113" s="121" t="s">
        <v>251</v>
      </c>
      <c r="D113" s="130"/>
      <c r="E113" s="128"/>
      <c r="F113" s="120">
        <v>2025</v>
      </c>
      <c r="G113" s="121" t="s">
        <v>285</v>
      </c>
      <c r="H113" s="120" t="s">
        <v>286</v>
      </c>
      <c r="I113" s="120">
        <v>2025</v>
      </c>
      <c r="J113" s="123"/>
      <c r="K113" s="135"/>
      <c r="L113" s="133" t="s">
        <v>143</v>
      </c>
    </row>
    <row r="114" spans="2:12" ht="42.75" customHeight="1" x14ac:dyDescent="0.2">
      <c r="B114" s="117" t="s">
        <v>287</v>
      </c>
      <c r="C114" s="131" t="s">
        <v>288</v>
      </c>
      <c r="D114" s="130"/>
      <c r="E114" s="128"/>
      <c r="F114" s="120">
        <v>2024</v>
      </c>
      <c r="G114" s="120" t="s">
        <v>289</v>
      </c>
      <c r="H114" s="120" t="s">
        <v>290</v>
      </c>
      <c r="I114" s="120">
        <v>2024</v>
      </c>
      <c r="J114" s="120">
        <v>2026</v>
      </c>
      <c r="K114" s="135"/>
      <c r="L114" s="134" t="s">
        <v>17</v>
      </c>
    </row>
    <row r="115" spans="2:12" ht="42.75" customHeight="1" x14ac:dyDescent="0.2">
      <c r="B115" s="118" t="s">
        <v>291</v>
      </c>
      <c r="C115" s="131" t="s">
        <v>288</v>
      </c>
      <c r="D115" s="130"/>
      <c r="E115" s="128"/>
      <c r="F115" s="120">
        <v>2024</v>
      </c>
      <c r="G115" s="120" t="s">
        <v>289</v>
      </c>
      <c r="H115" s="120" t="s">
        <v>292</v>
      </c>
      <c r="I115" s="120">
        <v>2024</v>
      </c>
      <c r="J115" s="120">
        <v>2026</v>
      </c>
      <c r="K115" s="135"/>
      <c r="L115" s="133" t="s">
        <v>143</v>
      </c>
    </row>
    <row r="116" spans="2:12" ht="42.75" customHeight="1" x14ac:dyDescent="0.2">
      <c r="B116" s="117" t="s">
        <v>293</v>
      </c>
      <c r="C116" s="131" t="s">
        <v>288</v>
      </c>
      <c r="D116" s="130"/>
      <c r="E116" s="128"/>
      <c r="F116" s="120">
        <v>2024</v>
      </c>
      <c r="G116" s="120" t="s">
        <v>289</v>
      </c>
      <c r="H116" s="120" t="s">
        <v>294</v>
      </c>
      <c r="I116" s="120">
        <v>2024</v>
      </c>
      <c r="J116" s="120">
        <v>2026</v>
      </c>
      <c r="K116" s="135"/>
      <c r="L116" s="134" t="s">
        <v>17</v>
      </c>
    </row>
    <row r="117" spans="2:12" ht="42.75" customHeight="1" x14ac:dyDescent="0.2">
      <c r="B117" s="118" t="s">
        <v>295</v>
      </c>
      <c r="C117" s="131" t="s">
        <v>288</v>
      </c>
      <c r="D117" s="130"/>
      <c r="E117" s="128"/>
      <c r="F117" s="120">
        <v>2024</v>
      </c>
      <c r="G117" s="120" t="s">
        <v>289</v>
      </c>
      <c r="H117" s="120" t="s">
        <v>296</v>
      </c>
      <c r="I117" s="120">
        <v>2024</v>
      </c>
      <c r="J117" s="120">
        <v>2026</v>
      </c>
      <c r="K117" s="135"/>
      <c r="L117" s="133" t="s">
        <v>143</v>
      </c>
    </row>
    <row r="118" spans="2:12" ht="42.75" customHeight="1" x14ac:dyDescent="0.2">
      <c r="B118" s="119" t="s">
        <v>297</v>
      </c>
      <c r="C118" s="124" t="s">
        <v>154</v>
      </c>
      <c r="D118" s="130"/>
      <c r="E118" s="128"/>
      <c r="F118" s="120">
        <v>2025</v>
      </c>
      <c r="G118" s="120" t="s">
        <v>298</v>
      </c>
      <c r="H118" s="120" t="s">
        <v>299</v>
      </c>
      <c r="I118" s="120">
        <v>2025</v>
      </c>
      <c r="J118" s="120">
        <v>2026</v>
      </c>
      <c r="K118" s="135"/>
      <c r="L118" s="134" t="s">
        <v>143</v>
      </c>
    </row>
    <row r="119" spans="2:12" ht="42.75" customHeight="1" x14ac:dyDescent="0.2">
      <c r="B119" s="118" t="s">
        <v>300</v>
      </c>
      <c r="C119" s="121" t="s">
        <v>50</v>
      </c>
      <c r="D119" s="130" t="s">
        <v>301</v>
      </c>
      <c r="E119" s="128"/>
      <c r="F119" s="120">
        <v>2021</v>
      </c>
      <c r="G119" s="120"/>
      <c r="H119" s="120" t="s">
        <v>302</v>
      </c>
      <c r="I119" s="120">
        <v>2021</v>
      </c>
      <c r="J119" s="120"/>
      <c r="K119" s="135"/>
      <c r="L119" s="133" t="s">
        <v>31</v>
      </c>
    </row>
    <row r="120" spans="2:12" ht="42.75" customHeight="1" x14ac:dyDescent="0.2">
      <c r="B120" s="117" t="s">
        <v>303</v>
      </c>
      <c r="C120" s="127" t="s">
        <v>304</v>
      </c>
      <c r="D120" s="127" t="s">
        <v>305</v>
      </c>
      <c r="E120" s="128"/>
      <c r="F120" s="120">
        <v>2025</v>
      </c>
      <c r="G120" s="120" t="s">
        <v>306</v>
      </c>
      <c r="H120" s="120"/>
      <c r="I120" s="120">
        <v>2025</v>
      </c>
      <c r="J120" s="120"/>
      <c r="K120" s="132">
        <v>55000</v>
      </c>
      <c r="L120" s="134" t="s">
        <v>143</v>
      </c>
    </row>
    <row r="121" spans="2:12" ht="42.75" customHeight="1" x14ac:dyDescent="0.2">
      <c r="B121" s="117" t="s">
        <v>307</v>
      </c>
      <c r="C121" s="127" t="s">
        <v>304</v>
      </c>
      <c r="D121" s="126" t="s">
        <v>50</v>
      </c>
      <c r="E121" s="128"/>
      <c r="F121" s="120">
        <v>2025</v>
      </c>
      <c r="G121" s="120" t="s">
        <v>308</v>
      </c>
      <c r="H121" s="120"/>
      <c r="I121" s="120">
        <v>2025</v>
      </c>
      <c r="J121" s="120"/>
      <c r="K121" s="132">
        <v>400702</v>
      </c>
      <c r="L121" s="134" t="s">
        <v>24</v>
      </c>
    </row>
    <row r="122" spans="2:12" ht="42.75" customHeight="1" x14ac:dyDescent="0.2">
      <c r="B122" s="117" t="s">
        <v>309</v>
      </c>
      <c r="C122" s="127" t="s">
        <v>304</v>
      </c>
      <c r="D122" s="127" t="s">
        <v>50</v>
      </c>
      <c r="E122" s="128"/>
      <c r="F122" s="120">
        <v>2025</v>
      </c>
      <c r="G122" s="120" t="s">
        <v>310</v>
      </c>
      <c r="H122" s="120"/>
      <c r="I122" s="120">
        <v>2025</v>
      </c>
      <c r="J122" s="120"/>
      <c r="K122" s="132">
        <v>495950</v>
      </c>
      <c r="L122" s="134" t="s">
        <v>24</v>
      </c>
    </row>
    <row r="123" spans="2:12" ht="42.75" customHeight="1" x14ac:dyDescent="0.2">
      <c r="B123" s="117" t="s">
        <v>311</v>
      </c>
      <c r="C123" s="127" t="s">
        <v>304</v>
      </c>
      <c r="D123" s="126" t="s">
        <v>50</v>
      </c>
      <c r="E123" s="128"/>
      <c r="F123" s="120">
        <v>2025</v>
      </c>
      <c r="G123" s="120" t="s">
        <v>312</v>
      </c>
      <c r="H123" s="120"/>
      <c r="I123" s="120">
        <v>2025</v>
      </c>
      <c r="J123" s="120"/>
      <c r="K123" s="132">
        <v>499951</v>
      </c>
      <c r="L123" s="134" t="s">
        <v>143</v>
      </c>
    </row>
    <row r="124" spans="2:12" ht="42.75" customHeight="1" x14ac:dyDescent="0.2">
      <c r="B124" s="117" t="s">
        <v>313</v>
      </c>
      <c r="C124" s="127" t="s">
        <v>304</v>
      </c>
      <c r="D124" s="127" t="s">
        <v>314</v>
      </c>
      <c r="E124" s="128"/>
      <c r="F124" s="120">
        <v>2025</v>
      </c>
      <c r="G124" s="120" t="s">
        <v>315</v>
      </c>
      <c r="H124" s="120"/>
      <c r="I124" s="120">
        <v>2025</v>
      </c>
      <c r="J124" s="120"/>
      <c r="K124" s="132">
        <v>91796</v>
      </c>
      <c r="L124" s="134" t="s">
        <v>35</v>
      </c>
    </row>
    <row r="125" spans="2:12" ht="42.75" customHeight="1" x14ac:dyDescent="0.2">
      <c r="B125" s="117" t="s">
        <v>316</v>
      </c>
      <c r="C125" s="127" t="s">
        <v>304</v>
      </c>
      <c r="D125" s="126" t="s">
        <v>317</v>
      </c>
      <c r="E125" s="128"/>
      <c r="F125" s="120">
        <v>2025</v>
      </c>
      <c r="G125" s="120" t="s">
        <v>318</v>
      </c>
      <c r="H125" s="120"/>
      <c r="I125" s="120">
        <v>2025</v>
      </c>
      <c r="J125" s="120"/>
      <c r="K125" s="132">
        <v>226937.04</v>
      </c>
      <c r="L125" s="134" t="s">
        <v>17</v>
      </c>
    </row>
    <row r="126" spans="2:12" ht="42.75" customHeight="1" x14ac:dyDescent="0.2">
      <c r="B126" s="117" t="s">
        <v>319</v>
      </c>
      <c r="C126" s="127" t="s">
        <v>304</v>
      </c>
      <c r="D126" s="127" t="s">
        <v>320</v>
      </c>
      <c r="E126" s="128"/>
      <c r="F126" s="120">
        <v>2025</v>
      </c>
      <c r="G126" s="120" t="s">
        <v>321</v>
      </c>
      <c r="H126" s="120"/>
      <c r="I126" s="120">
        <v>2025</v>
      </c>
      <c r="J126" s="120"/>
      <c r="K126" s="132">
        <v>125000</v>
      </c>
      <c r="L126" s="134" t="s">
        <v>24</v>
      </c>
    </row>
    <row r="127" spans="2:12" ht="42.75" customHeight="1" x14ac:dyDescent="0.2">
      <c r="B127" s="117" t="s">
        <v>322</v>
      </c>
      <c r="C127" s="127" t="s">
        <v>304</v>
      </c>
      <c r="D127" s="126" t="s">
        <v>323</v>
      </c>
      <c r="E127" s="128"/>
      <c r="F127" s="120">
        <v>2025</v>
      </c>
      <c r="G127" s="120" t="s">
        <v>324</v>
      </c>
      <c r="H127" s="120"/>
      <c r="I127" s="120">
        <v>2025</v>
      </c>
      <c r="J127" s="120"/>
      <c r="K127" s="132">
        <v>36887</v>
      </c>
      <c r="L127" s="134" t="s">
        <v>35</v>
      </c>
    </row>
    <row r="128" spans="2:12" ht="42.75" customHeight="1" x14ac:dyDescent="0.2">
      <c r="B128" s="117" t="s">
        <v>325</v>
      </c>
      <c r="C128" s="127" t="s">
        <v>304</v>
      </c>
      <c r="D128" s="127" t="s">
        <v>326</v>
      </c>
      <c r="E128" s="128"/>
      <c r="F128" s="120">
        <v>2025</v>
      </c>
      <c r="G128" s="120" t="s">
        <v>327</v>
      </c>
      <c r="H128" s="120"/>
      <c r="I128" s="120">
        <v>2025</v>
      </c>
      <c r="J128" s="120"/>
      <c r="K128" s="132">
        <v>14779.97</v>
      </c>
      <c r="L128" s="134" t="s">
        <v>24</v>
      </c>
    </row>
    <row r="129" spans="2:12" ht="42.75" customHeight="1" x14ac:dyDescent="0.2">
      <c r="B129" s="118" t="s">
        <v>328</v>
      </c>
      <c r="C129" s="127" t="s">
        <v>304</v>
      </c>
      <c r="D129" s="126" t="s">
        <v>329</v>
      </c>
      <c r="E129" s="128"/>
      <c r="F129" s="120">
        <v>2025</v>
      </c>
      <c r="G129" s="120" t="s">
        <v>330</v>
      </c>
      <c r="H129" s="120"/>
      <c r="I129" s="120">
        <v>2025</v>
      </c>
      <c r="J129" s="120"/>
      <c r="K129" s="132">
        <v>102130</v>
      </c>
      <c r="L129" s="136" t="s">
        <v>17</v>
      </c>
    </row>
    <row r="130" spans="2:12" ht="42.75" customHeight="1" x14ac:dyDescent="0.2">
      <c r="B130" s="117" t="s">
        <v>331</v>
      </c>
      <c r="C130" s="127" t="s">
        <v>332</v>
      </c>
      <c r="D130" s="127"/>
      <c r="E130" s="128"/>
      <c r="F130" s="120">
        <v>2023</v>
      </c>
      <c r="G130" s="120" t="s">
        <v>29</v>
      </c>
      <c r="H130" s="120" t="s">
        <v>333</v>
      </c>
      <c r="I130" s="123"/>
      <c r="J130" s="123">
        <v>45504</v>
      </c>
      <c r="K130" s="132">
        <v>125000</v>
      </c>
      <c r="L130" s="134" t="s">
        <v>35</v>
      </c>
    </row>
    <row r="131" spans="2:12" ht="42.75" customHeight="1" x14ac:dyDescent="0.2">
      <c r="B131" s="117" t="s">
        <v>334</v>
      </c>
      <c r="C131" s="127" t="s">
        <v>332</v>
      </c>
      <c r="D131" s="126"/>
      <c r="E131" s="128"/>
      <c r="F131" s="120">
        <v>2024</v>
      </c>
      <c r="G131" s="120" t="s">
        <v>335</v>
      </c>
      <c r="H131" s="120" t="s">
        <v>253</v>
      </c>
      <c r="I131" s="123"/>
      <c r="J131" s="123">
        <v>45869</v>
      </c>
      <c r="K131" s="132">
        <v>179000</v>
      </c>
      <c r="L131" s="134" t="s">
        <v>35</v>
      </c>
    </row>
    <row r="132" spans="2:12" ht="42.75" customHeight="1" x14ac:dyDescent="0.2">
      <c r="B132" s="117" t="s">
        <v>331</v>
      </c>
      <c r="C132" s="127" t="s">
        <v>332</v>
      </c>
      <c r="D132" s="127"/>
      <c r="E132" s="128"/>
      <c r="F132" s="120">
        <v>2024</v>
      </c>
      <c r="G132" s="120" t="s">
        <v>29</v>
      </c>
      <c r="H132" s="120" t="s">
        <v>333</v>
      </c>
      <c r="I132" s="123"/>
      <c r="J132" s="123">
        <v>45869</v>
      </c>
      <c r="K132" s="132">
        <v>52000</v>
      </c>
      <c r="L132" s="134" t="s">
        <v>35</v>
      </c>
    </row>
    <row r="133" spans="2:12" ht="42.75" customHeight="1" x14ac:dyDescent="0.2">
      <c r="B133" s="117" t="s">
        <v>334</v>
      </c>
      <c r="C133" s="127" t="s">
        <v>332</v>
      </c>
      <c r="D133" s="126"/>
      <c r="E133" s="128"/>
      <c r="F133" s="120">
        <v>2025</v>
      </c>
      <c r="G133" s="120" t="s">
        <v>335</v>
      </c>
      <c r="H133" s="120" t="s">
        <v>253</v>
      </c>
      <c r="I133" s="123"/>
      <c r="J133" s="123">
        <v>46234</v>
      </c>
      <c r="K133" s="132">
        <v>177000</v>
      </c>
      <c r="L133" s="134" t="s">
        <v>35</v>
      </c>
    </row>
    <row r="134" spans="2:12" ht="42.75" customHeight="1" x14ac:dyDescent="0.2">
      <c r="B134" s="117" t="s">
        <v>331</v>
      </c>
      <c r="C134" s="127" t="s">
        <v>332</v>
      </c>
      <c r="D134" s="127"/>
      <c r="E134" s="128"/>
      <c r="F134" s="120">
        <v>2025</v>
      </c>
      <c r="G134" s="120" t="s">
        <v>29</v>
      </c>
      <c r="H134" s="120" t="s">
        <v>333</v>
      </c>
      <c r="I134" s="123"/>
      <c r="J134" s="123">
        <v>46234</v>
      </c>
      <c r="K134" s="132">
        <v>220551</v>
      </c>
      <c r="L134" s="134" t="s">
        <v>35</v>
      </c>
    </row>
    <row r="135" spans="2:12" ht="36.75" customHeight="1" x14ac:dyDescent="0.2">
      <c r="B135" s="117" t="s">
        <v>336</v>
      </c>
      <c r="C135" s="127" t="s">
        <v>337</v>
      </c>
      <c r="D135" s="126"/>
      <c r="E135" s="128"/>
      <c r="F135" s="120">
        <v>2024</v>
      </c>
      <c r="G135" s="120" t="s">
        <v>338</v>
      </c>
      <c r="H135" s="120" t="s">
        <v>339</v>
      </c>
      <c r="I135" s="123">
        <v>45292</v>
      </c>
      <c r="J135" s="123">
        <v>47118</v>
      </c>
      <c r="K135" s="132"/>
      <c r="L135" s="134" t="s">
        <v>35</v>
      </c>
    </row>
    <row r="136" spans="2:12" ht="36.75" customHeight="1" x14ac:dyDescent="0.2">
      <c r="B136" s="117" t="s">
        <v>340</v>
      </c>
      <c r="C136" s="127" t="s">
        <v>341</v>
      </c>
      <c r="D136" s="127"/>
      <c r="E136" s="128"/>
      <c r="F136" s="120">
        <v>2025</v>
      </c>
      <c r="G136" s="120" t="s">
        <v>342</v>
      </c>
      <c r="H136" s="120" t="s">
        <v>343</v>
      </c>
      <c r="I136" s="123">
        <v>45839</v>
      </c>
      <c r="J136" s="123">
        <v>46568</v>
      </c>
      <c r="K136" s="132"/>
      <c r="L136" s="134" t="s">
        <v>143</v>
      </c>
    </row>
    <row r="137" spans="2:12" ht="36.75" customHeight="1" x14ac:dyDescent="0.2">
      <c r="B137" s="117" t="s">
        <v>344</v>
      </c>
      <c r="C137" s="127" t="s">
        <v>341</v>
      </c>
      <c r="D137" s="126"/>
      <c r="E137" s="128"/>
      <c r="F137" s="120">
        <v>2025</v>
      </c>
      <c r="G137" s="120" t="s">
        <v>342</v>
      </c>
      <c r="H137" s="120" t="s">
        <v>343</v>
      </c>
      <c r="I137" s="123">
        <v>45839</v>
      </c>
      <c r="J137" s="123">
        <v>46568</v>
      </c>
      <c r="K137" s="132"/>
      <c r="L137" s="134" t="s">
        <v>143</v>
      </c>
    </row>
    <row r="138" spans="2:12" ht="36.75" customHeight="1" x14ac:dyDescent="0.2">
      <c r="B138" s="117" t="s">
        <v>345</v>
      </c>
      <c r="C138" s="127" t="s">
        <v>341</v>
      </c>
      <c r="D138" s="127"/>
      <c r="E138" s="128"/>
      <c r="F138" s="120">
        <v>2025</v>
      </c>
      <c r="G138" s="120" t="s">
        <v>342</v>
      </c>
      <c r="H138" s="120" t="s">
        <v>343</v>
      </c>
      <c r="I138" s="123">
        <v>45839</v>
      </c>
      <c r="J138" s="123">
        <v>46568</v>
      </c>
      <c r="K138" s="132"/>
      <c r="L138" s="136" t="s">
        <v>17</v>
      </c>
    </row>
    <row r="139" spans="2:12" ht="36.75" customHeight="1" x14ac:dyDescent="0.2">
      <c r="B139" s="117" t="s">
        <v>346</v>
      </c>
      <c r="C139" s="127" t="s">
        <v>341</v>
      </c>
      <c r="D139" s="126"/>
      <c r="E139" s="128"/>
      <c r="F139" s="120">
        <v>2025</v>
      </c>
      <c r="G139" s="120" t="s">
        <v>342</v>
      </c>
      <c r="H139" s="120" t="s">
        <v>343</v>
      </c>
      <c r="I139" s="123">
        <v>45839</v>
      </c>
      <c r="J139" s="123">
        <v>46568</v>
      </c>
      <c r="K139" s="132"/>
      <c r="L139" s="134" t="s">
        <v>143</v>
      </c>
    </row>
    <row r="140" spans="2:12" ht="36.75" customHeight="1" x14ac:dyDescent="0.2">
      <c r="B140" s="117" t="s">
        <v>347</v>
      </c>
      <c r="C140" s="127" t="s">
        <v>341</v>
      </c>
      <c r="D140" s="127"/>
      <c r="E140" s="128"/>
      <c r="F140" s="120">
        <v>2025</v>
      </c>
      <c r="G140" s="120" t="s">
        <v>342</v>
      </c>
      <c r="H140" s="120" t="s">
        <v>343</v>
      </c>
      <c r="I140" s="123">
        <v>45839</v>
      </c>
      <c r="J140" s="123">
        <v>46568</v>
      </c>
      <c r="K140" s="132"/>
      <c r="L140" s="134" t="s">
        <v>17</v>
      </c>
    </row>
    <row r="141" spans="2:12" ht="27.75" customHeight="1" x14ac:dyDescent="0.2">
      <c r="B141" s="117" t="s">
        <v>348</v>
      </c>
      <c r="C141" s="127" t="s">
        <v>341</v>
      </c>
      <c r="D141" s="126"/>
      <c r="E141" s="128"/>
      <c r="F141" s="120">
        <v>2025</v>
      </c>
      <c r="G141" s="120" t="s">
        <v>342</v>
      </c>
      <c r="H141" s="120" t="s">
        <v>349</v>
      </c>
      <c r="I141" s="123">
        <v>45839</v>
      </c>
      <c r="J141" s="123">
        <v>46568</v>
      </c>
      <c r="K141" s="132"/>
      <c r="L141" s="134" t="s">
        <v>17</v>
      </c>
    </row>
    <row r="142" spans="2:12" ht="60" customHeight="1" x14ac:dyDescent="0.2">
      <c r="B142" s="119" t="s">
        <v>750</v>
      </c>
      <c r="C142" s="153" t="s">
        <v>752</v>
      </c>
      <c r="D142" s="127"/>
      <c r="E142" s="128" t="s">
        <v>755</v>
      </c>
      <c r="F142" s="120">
        <v>2025</v>
      </c>
      <c r="G142" s="120" t="s">
        <v>753</v>
      </c>
      <c r="H142" s="120" t="s">
        <v>754</v>
      </c>
      <c r="I142" s="120">
        <v>2024</v>
      </c>
      <c r="J142" s="120">
        <v>2025</v>
      </c>
      <c r="K142" s="135">
        <v>5000</v>
      </c>
      <c r="L142" s="154" t="s">
        <v>756</v>
      </c>
    </row>
    <row r="143" spans="2:12" ht="50" customHeight="1" x14ac:dyDescent="0.2">
      <c r="B143" s="117" t="s">
        <v>757</v>
      </c>
      <c r="C143" s="153" t="s">
        <v>752</v>
      </c>
      <c r="D143" s="127"/>
      <c r="E143" s="128" t="s">
        <v>765</v>
      </c>
      <c r="F143" s="120">
        <v>2025</v>
      </c>
      <c r="G143" s="120" t="s">
        <v>758</v>
      </c>
      <c r="H143" s="120" t="s">
        <v>759</v>
      </c>
      <c r="I143" s="123"/>
      <c r="J143" s="123"/>
      <c r="K143" s="135">
        <v>5000</v>
      </c>
      <c r="L143" s="133" t="s">
        <v>31</v>
      </c>
    </row>
    <row r="144" spans="2:12" ht="54" customHeight="1" x14ac:dyDescent="0.2">
      <c r="B144" s="155" t="s">
        <v>760</v>
      </c>
      <c r="C144" s="153" t="s">
        <v>752</v>
      </c>
      <c r="D144" s="127"/>
      <c r="E144" s="128" t="s">
        <v>766</v>
      </c>
      <c r="F144" s="120">
        <v>2025</v>
      </c>
      <c r="G144" s="120" t="s">
        <v>758</v>
      </c>
      <c r="H144" s="120" t="s">
        <v>761</v>
      </c>
      <c r="I144" s="123"/>
      <c r="J144" s="123"/>
      <c r="K144" s="135">
        <v>5000</v>
      </c>
      <c r="L144" s="134" t="s">
        <v>35</v>
      </c>
    </row>
    <row r="145" spans="2:12" ht="38" customHeight="1" x14ac:dyDescent="0.2">
      <c r="B145" s="155" t="s">
        <v>762</v>
      </c>
      <c r="C145" s="153" t="s">
        <v>752</v>
      </c>
      <c r="D145" s="127"/>
      <c r="E145" s="128" t="s">
        <v>767</v>
      </c>
      <c r="F145" s="120">
        <v>2025</v>
      </c>
      <c r="G145" s="120" t="s">
        <v>306</v>
      </c>
      <c r="H145" s="120" t="s">
        <v>763</v>
      </c>
      <c r="I145" s="120">
        <v>2023</v>
      </c>
      <c r="J145" s="120">
        <v>2025</v>
      </c>
      <c r="K145" s="135">
        <v>5000</v>
      </c>
      <c r="L145" s="133" t="s">
        <v>31</v>
      </c>
    </row>
    <row r="146" spans="2:12" ht="65" customHeight="1" x14ac:dyDescent="0.2">
      <c r="B146" s="155" t="s">
        <v>764</v>
      </c>
      <c r="C146" s="153" t="s">
        <v>752</v>
      </c>
      <c r="D146" s="127"/>
      <c r="E146" s="128" t="s">
        <v>768</v>
      </c>
      <c r="F146" s="120">
        <v>2025</v>
      </c>
      <c r="G146" s="120" t="s">
        <v>753</v>
      </c>
      <c r="H146" s="120" t="s">
        <v>754</v>
      </c>
      <c r="I146" s="120">
        <v>2025</v>
      </c>
      <c r="J146" s="120">
        <v>2025</v>
      </c>
      <c r="K146" s="135">
        <v>5000</v>
      </c>
      <c r="L146" s="134" t="s">
        <v>35</v>
      </c>
    </row>
    <row r="147" spans="2:12" ht="65" customHeight="1" x14ac:dyDescent="0.2">
      <c r="B147" s="119" t="s">
        <v>770</v>
      </c>
      <c r="C147" s="153" t="s">
        <v>752</v>
      </c>
      <c r="D147" s="127"/>
      <c r="E147" s="128" t="s">
        <v>773</v>
      </c>
      <c r="F147" s="120">
        <v>2025</v>
      </c>
      <c r="G147" s="120" t="s">
        <v>772</v>
      </c>
      <c r="H147" s="120" t="s">
        <v>771</v>
      </c>
      <c r="I147" s="120">
        <v>2024</v>
      </c>
      <c r="J147" s="120">
        <v>2025</v>
      </c>
      <c r="K147" s="135">
        <v>5000</v>
      </c>
      <c r="L147" s="134" t="s">
        <v>24</v>
      </c>
    </row>
    <row r="148" spans="2:12" ht="57" customHeight="1" x14ac:dyDescent="0.2">
      <c r="B148" s="117" t="s">
        <v>769</v>
      </c>
      <c r="C148" s="153" t="s">
        <v>752</v>
      </c>
      <c r="E148" s="156" t="s">
        <v>776</v>
      </c>
      <c r="F148" s="120">
        <v>2025</v>
      </c>
      <c r="G148" s="120" t="s">
        <v>758</v>
      </c>
      <c r="H148" s="120" t="s">
        <v>775</v>
      </c>
      <c r="K148" s="157">
        <v>4394</v>
      </c>
      <c r="L148" s="151" t="s">
        <v>17</v>
      </c>
    </row>
    <row r="149" spans="2:12" ht="65" customHeight="1" x14ac:dyDescent="0.2">
      <c r="B149" s="117" t="s">
        <v>777</v>
      </c>
      <c r="C149" s="153" t="s">
        <v>752</v>
      </c>
      <c r="D149" s="127"/>
      <c r="E149" s="156" t="s">
        <v>780</v>
      </c>
      <c r="F149" s="120">
        <v>2025</v>
      </c>
      <c r="G149" s="120" t="s">
        <v>778</v>
      </c>
      <c r="H149" s="120" t="s">
        <v>779</v>
      </c>
      <c r="I149" s="120"/>
      <c r="J149" s="120"/>
      <c r="K149" s="135">
        <v>5000</v>
      </c>
      <c r="L149" s="120" t="s">
        <v>781</v>
      </c>
    </row>
    <row r="150" spans="2:12" ht="70" customHeight="1" x14ac:dyDescent="0.2">
      <c r="B150" s="117" t="s">
        <v>782</v>
      </c>
      <c r="C150" s="153" t="s">
        <v>752</v>
      </c>
      <c r="D150" s="127"/>
      <c r="E150" s="156" t="s">
        <v>783</v>
      </c>
      <c r="F150" s="120">
        <v>2025</v>
      </c>
      <c r="G150" s="120" t="s">
        <v>778</v>
      </c>
      <c r="H150" s="120" t="s">
        <v>779</v>
      </c>
      <c r="K150" s="135">
        <v>5000</v>
      </c>
      <c r="L150" s="151" t="s">
        <v>17</v>
      </c>
    </row>
    <row r="151" spans="2:12" s="78" customFormat="1" ht="15" customHeight="1" x14ac:dyDescent="0.2">
      <c r="B151" s="33"/>
      <c r="C151" s="57"/>
      <c r="D151" s="58"/>
      <c r="E151" s="58"/>
      <c r="F151" s="50"/>
      <c r="G151" s="58"/>
      <c r="H151" s="58"/>
      <c r="I151" s="147"/>
      <c r="J151" s="147"/>
      <c r="K151" s="60"/>
      <c r="L151" s="37"/>
    </row>
    <row r="152" spans="2:12" s="78" customFormat="1" ht="15" customHeight="1" x14ac:dyDescent="0.2">
      <c r="B152" s="61" t="s">
        <v>350</v>
      </c>
      <c r="C152" s="62"/>
      <c r="D152" s="63"/>
      <c r="E152" s="64"/>
      <c r="F152" s="65"/>
      <c r="G152" s="116" t="s">
        <v>351</v>
      </c>
      <c r="H152" s="115">
        <f>COUNTA(Table1[ Project Title 
(Underlined if link is available)])</f>
        <v>144</v>
      </c>
      <c r="I152" s="148"/>
      <c r="J152" s="148"/>
      <c r="K152" s="66"/>
      <c r="L152" s="37"/>
    </row>
    <row r="153" spans="2:12" s="78" customFormat="1" ht="15" customHeight="1" x14ac:dyDescent="0.2">
      <c r="B153" s="67" t="s">
        <v>352</v>
      </c>
      <c r="C153" s="68"/>
      <c r="D153" s="69"/>
      <c r="E153" s="70"/>
      <c r="F153" s="59"/>
      <c r="G153" s="69"/>
      <c r="H153" s="69"/>
      <c r="I153" s="148"/>
      <c r="J153" s="148"/>
      <c r="K153" s="66"/>
      <c r="L153" s="37"/>
    </row>
    <row r="154" spans="2:12" s="85" customFormat="1" ht="15" customHeight="1" x14ac:dyDescent="0.2">
      <c r="B154" s="71" t="s">
        <v>353</v>
      </c>
      <c r="C154" s="72"/>
      <c r="D154" s="73"/>
      <c r="E154" s="74"/>
      <c r="F154" s="65"/>
      <c r="G154" s="76"/>
      <c r="H154" s="76"/>
      <c r="I154" s="149"/>
      <c r="J154" s="149"/>
      <c r="K154" s="77"/>
      <c r="L154" s="78"/>
    </row>
    <row r="155" spans="2:12" ht="15" customHeight="1" x14ac:dyDescent="0.2">
      <c r="B155" s="67" t="s">
        <v>354</v>
      </c>
      <c r="C155" s="68"/>
      <c r="D155" s="79"/>
      <c r="E155" s="74"/>
      <c r="G155" s="80" t="s">
        <v>355</v>
      </c>
      <c r="H155" s="81" t="s">
        <v>356</v>
      </c>
      <c r="I155" s="149"/>
      <c r="J155" s="149"/>
      <c r="K155" s="77"/>
      <c r="L155" s="158"/>
    </row>
    <row r="156" spans="2:12" s="78" customFormat="1" ht="15" customHeight="1" x14ac:dyDescent="0.2">
      <c r="B156" s="71" t="s">
        <v>357</v>
      </c>
      <c r="C156" s="72"/>
      <c r="D156" s="73"/>
      <c r="E156" s="74"/>
      <c r="F156" s="75"/>
      <c r="G156" s="160" t="s">
        <v>24</v>
      </c>
      <c r="H156" s="162">
        <f>COUNTIF(L7:L149,"Enology")</f>
        <v>19</v>
      </c>
      <c r="I156" s="149"/>
      <c r="J156" s="75"/>
      <c r="K156" s="77"/>
      <c r="L156" s="158"/>
    </row>
    <row r="157" spans="2:12" s="78" customFormat="1" ht="15" customHeight="1" x14ac:dyDescent="0.2">
      <c r="B157" s="67" t="s">
        <v>358</v>
      </c>
      <c r="C157" s="68"/>
      <c r="D157" s="73"/>
      <c r="E157" s="74"/>
      <c r="F157" s="75"/>
      <c r="G157" s="160"/>
      <c r="H157" s="163"/>
      <c r="I157" s="149"/>
      <c r="J157" s="149"/>
      <c r="K157" s="77"/>
      <c r="L157" s="158"/>
    </row>
    <row r="158" spans="2:12" s="78" customFormat="1" ht="15" customHeight="1" x14ac:dyDescent="0.2">
      <c r="B158" s="71" t="s">
        <v>359</v>
      </c>
      <c r="C158" s="72"/>
      <c r="D158" s="82"/>
      <c r="E158" s="83"/>
      <c r="F158" s="75"/>
      <c r="G158" s="167" t="s">
        <v>17</v>
      </c>
      <c r="H158" s="162">
        <f>COUNTIF(L7:L149,"Pest &amp; Disease")</f>
        <v>44</v>
      </c>
      <c r="I158" s="149"/>
      <c r="J158" s="149"/>
      <c r="K158" s="84"/>
      <c r="L158" s="158"/>
    </row>
    <row r="159" spans="2:12" s="78" customFormat="1" ht="15" customHeight="1" x14ac:dyDescent="0.2">
      <c r="B159" s="71" t="s">
        <v>360</v>
      </c>
      <c r="C159" s="72"/>
      <c r="D159" s="86"/>
      <c r="E159" s="70"/>
      <c r="F159" s="75"/>
      <c r="G159" s="167"/>
      <c r="H159" s="163"/>
      <c r="I159" s="148"/>
      <c r="J159" s="148"/>
      <c r="K159" s="66"/>
      <c r="L159" s="159"/>
    </row>
    <row r="160" spans="2:12" s="78" customFormat="1" ht="15" customHeight="1" x14ac:dyDescent="0.2">
      <c r="B160" s="71" t="s">
        <v>361</v>
      </c>
      <c r="C160" s="72"/>
      <c r="D160" s="73"/>
      <c r="E160" s="74"/>
      <c r="F160" s="75"/>
      <c r="G160" s="160" t="s">
        <v>35</v>
      </c>
      <c r="H160" s="164">
        <f>COUNTIF(L7:L149,"Genetics &amp; Grapevine Improvement")</f>
        <v>30</v>
      </c>
      <c r="I160" s="149"/>
      <c r="J160" s="149"/>
      <c r="K160" s="77"/>
      <c r="L160" s="159"/>
    </row>
    <row r="161" spans="2:12" s="78" customFormat="1" ht="15" customHeight="1" x14ac:dyDescent="0.2">
      <c r="B161" s="71" t="s">
        <v>362</v>
      </c>
      <c r="C161" s="72"/>
      <c r="D161" s="73"/>
      <c r="E161" s="74"/>
      <c r="F161" s="65"/>
      <c r="G161" s="160"/>
      <c r="H161" s="165"/>
      <c r="I161" s="149"/>
      <c r="J161" s="149"/>
      <c r="K161" s="77"/>
      <c r="L161" s="158"/>
    </row>
    <row r="162" spans="2:12" s="78" customFormat="1" ht="15" customHeight="1" x14ac:dyDescent="0.2">
      <c r="B162" s="87" t="s">
        <v>363</v>
      </c>
      <c r="C162" s="88"/>
      <c r="D162" s="73"/>
      <c r="E162" s="74"/>
      <c r="F162" s="75"/>
      <c r="G162" s="160" t="s">
        <v>31</v>
      </c>
      <c r="H162" s="164">
        <f>COUNTIF(L7:L149,"Grapevine Physiology")</f>
        <v>14</v>
      </c>
      <c r="I162" s="149"/>
      <c r="J162" s="149"/>
      <c r="K162" s="77"/>
      <c r="L162" s="158"/>
    </row>
    <row r="163" spans="2:12" ht="15" customHeight="1" x14ac:dyDescent="0.2">
      <c r="B163" s="71" t="s">
        <v>364</v>
      </c>
      <c r="C163" s="72"/>
      <c r="D163" s="73"/>
      <c r="E163" s="74"/>
      <c r="F163" s="75"/>
      <c r="G163" s="160"/>
      <c r="H163" s="165"/>
      <c r="I163" s="149"/>
      <c r="J163" s="149"/>
      <c r="K163" s="77"/>
      <c r="L163" s="158"/>
    </row>
    <row r="164" spans="2:12" ht="15" customHeight="1" x14ac:dyDescent="0.2">
      <c r="B164" s="71" t="s">
        <v>365</v>
      </c>
      <c r="C164" s="72"/>
      <c r="D164" s="73"/>
      <c r="E164" s="74"/>
      <c r="F164" s="75"/>
      <c r="G164" s="160" t="s">
        <v>143</v>
      </c>
      <c r="H164" s="162">
        <f>COUNTIF(L7:L149,"Integrated Production Systems / Sustainability")</f>
        <v>34</v>
      </c>
      <c r="I164" s="149"/>
      <c r="J164" s="149"/>
      <c r="K164" s="77"/>
      <c r="L164" s="158"/>
    </row>
    <row r="165" spans="2:12" ht="15" customHeight="1" x14ac:dyDescent="0.2">
      <c r="B165" s="71" t="s">
        <v>366</v>
      </c>
      <c r="C165" s="72"/>
      <c r="D165" s="73"/>
      <c r="E165" s="74"/>
      <c r="F165" s="75"/>
      <c r="G165" s="161"/>
      <c r="H165" s="166"/>
      <c r="I165" s="149"/>
      <c r="J165" s="149"/>
      <c r="K165" s="77"/>
      <c r="L165" s="158"/>
    </row>
    <row r="166" spans="2:12" ht="15" customHeight="1" x14ac:dyDescent="0.2">
      <c r="B166" s="71" t="s">
        <v>367</v>
      </c>
      <c r="C166" s="72"/>
      <c r="D166" s="79"/>
      <c r="E166" s="74"/>
      <c r="F166" s="75"/>
      <c r="G166" s="78"/>
      <c r="H166" s="78"/>
      <c r="I166" s="149"/>
      <c r="J166" s="149"/>
      <c r="K166" s="77"/>
      <c r="L166" s="158"/>
    </row>
    <row r="167" spans="2:12" ht="15" customHeight="1" x14ac:dyDescent="0.2">
      <c r="B167" s="71" t="s">
        <v>368</v>
      </c>
      <c r="C167" s="72"/>
      <c r="D167" s="89"/>
      <c r="E167" s="90"/>
      <c r="F167" s="75"/>
      <c r="I167" s="147"/>
      <c r="J167" s="147"/>
    </row>
    <row r="168" spans="2:12" ht="15" customHeight="1" x14ac:dyDescent="0.2">
      <c r="B168" s="71" t="s">
        <v>369</v>
      </c>
      <c r="C168" s="72"/>
      <c r="D168" s="89"/>
      <c r="E168" s="90"/>
      <c r="F168" s="75"/>
      <c r="H168" s="58"/>
      <c r="I168" s="147"/>
      <c r="J168" s="147"/>
    </row>
    <row r="169" spans="2:12" ht="15" customHeight="1" x14ac:dyDescent="0.2">
      <c r="B169" s="67" t="s">
        <v>370</v>
      </c>
      <c r="C169" s="68"/>
      <c r="D169" s="89"/>
      <c r="E169" s="90"/>
      <c r="F169" s="59"/>
      <c r="G169" s="58"/>
      <c r="H169" s="58"/>
      <c r="I169" s="147"/>
      <c r="J169" s="147"/>
    </row>
    <row r="170" spans="2:12" ht="15" customHeight="1" x14ac:dyDescent="0.2">
      <c r="B170" s="71" t="s">
        <v>371</v>
      </c>
      <c r="C170" s="72"/>
      <c r="D170" s="89"/>
      <c r="E170" s="90"/>
      <c r="F170" s="59"/>
      <c r="G170" s="58"/>
      <c r="I170" s="147"/>
      <c r="J170" s="147"/>
    </row>
    <row r="171" spans="2:12" ht="15" customHeight="1" x14ac:dyDescent="0.2">
      <c r="B171" s="71" t="s">
        <v>372</v>
      </c>
      <c r="C171" s="72"/>
      <c r="D171" s="89"/>
      <c r="E171" s="90"/>
      <c r="F171" s="59"/>
      <c r="G171" s="58"/>
      <c r="I171" s="147"/>
      <c r="J171" s="147"/>
    </row>
    <row r="172" spans="2:12" ht="15" customHeight="1" x14ac:dyDescent="0.2">
      <c r="B172" s="71" t="s">
        <v>373</v>
      </c>
      <c r="C172" s="72"/>
      <c r="D172" s="86"/>
      <c r="E172" s="70"/>
      <c r="F172" s="59"/>
    </row>
    <row r="173" spans="2:12" ht="15" customHeight="1" x14ac:dyDescent="0.2">
      <c r="B173" s="71" t="s">
        <v>374</v>
      </c>
      <c r="C173" s="72"/>
      <c r="D173" s="86"/>
      <c r="E173" s="70"/>
      <c r="F173" s="59"/>
    </row>
    <row r="174" spans="2:12" ht="15" customHeight="1" x14ac:dyDescent="0.2">
      <c r="B174" s="71" t="s">
        <v>375</v>
      </c>
      <c r="C174" s="72"/>
      <c r="D174" s="86"/>
      <c r="E174" s="70"/>
    </row>
    <row r="175" spans="2:12" x14ac:dyDescent="0.2">
      <c r="B175" s="71" t="s">
        <v>376</v>
      </c>
      <c r="C175" s="72"/>
      <c r="D175" s="86"/>
      <c r="E175" s="70"/>
    </row>
    <row r="176" spans="2:12" x14ac:dyDescent="0.2">
      <c r="B176" s="71" t="s">
        <v>377</v>
      </c>
      <c r="C176" s="72"/>
      <c r="D176" s="58"/>
      <c r="E176" s="90"/>
      <c r="G176" s="58"/>
      <c r="H176" s="58"/>
      <c r="I176" s="147"/>
      <c r="J176" s="147"/>
    </row>
    <row r="177" spans="2:12" ht="15.75" customHeight="1" x14ac:dyDescent="0.2">
      <c r="B177" s="71" t="s">
        <v>378</v>
      </c>
      <c r="C177" s="72"/>
      <c r="D177" s="58"/>
      <c r="E177" s="90"/>
      <c r="G177" s="58"/>
      <c r="H177" s="58"/>
      <c r="I177" s="147"/>
      <c r="J177" s="147"/>
    </row>
    <row r="178" spans="2:12" ht="15.75" customHeight="1" x14ac:dyDescent="0.2">
      <c r="B178" s="71" t="s">
        <v>379</v>
      </c>
      <c r="C178" s="72"/>
      <c r="D178" s="58"/>
      <c r="E178" s="90"/>
      <c r="F178" s="59"/>
      <c r="G178" s="58"/>
      <c r="H178" s="58"/>
      <c r="I178" s="147"/>
      <c r="J178" s="147"/>
    </row>
    <row r="179" spans="2:12" ht="15.75" customHeight="1" x14ac:dyDescent="0.2">
      <c r="B179" s="71" t="s">
        <v>380</v>
      </c>
      <c r="C179" s="72"/>
      <c r="D179" s="58"/>
      <c r="E179" s="90"/>
      <c r="F179" s="59"/>
      <c r="G179" s="58"/>
      <c r="H179" s="58"/>
      <c r="I179" s="147"/>
      <c r="J179" s="147"/>
    </row>
    <row r="180" spans="2:12" ht="15.75" customHeight="1" x14ac:dyDescent="0.2">
      <c r="B180" s="71" t="s">
        <v>381</v>
      </c>
      <c r="C180" s="72"/>
      <c r="D180" s="58"/>
      <c r="E180" s="90"/>
      <c r="F180" s="59"/>
      <c r="G180" s="58"/>
      <c r="H180" s="58"/>
      <c r="I180" s="147"/>
      <c r="J180" s="147"/>
    </row>
    <row r="181" spans="2:12" ht="15.75" customHeight="1" x14ac:dyDescent="0.2">
      <c r="B181" s="71" t="s">
        <v>382</v>
      </c>
      <c r="C181" s="72"/>
      <c r="D181" s="86"/>
      <c r="E181" s="70"/>
      <c r="F181" s="59"/>
    </row>
    <row r="182" spans="2:12" ht="15.75" customHeight="1" x14ac:dyDescent="0.2">
      <c r="B182" s="71" t="s">
        <v>383</v>
      </c>
      <c r="C182" s="72"/>
      <c r="D182" s="86"/>
      <c r="E182" s="70"/>
      <c r="F182" s="59"/>
    </row>
    <row r="183" spans="2:12" ht="15.75" customHeight="1" x14ac:dyDescent="0.2">
      <c r="B183" s="71" t="s">
        <v>384</v>
      </c>
      <c r="C183" s="72"/>
      <c r="D183" s="86"/>
      <c r="E183" s="70"/>
      <c r="F183" s="59"/>
    </row>
    <row r="184" spans="2:12" s="94" customFormat="1" ht="15.75" customHeight="1" x14ac:dyDescent="0.2">
      <c r="B184" s="71" t="s">
        <v>385</v>
      </c>
      <c r="C184" s="72"/>
      <c r="D184" s="86"/>
      <c r="E184" s="70"/>
      <c r="F184" s="65"/>
      <c r="G184" s="69"/>
      <c r="H184" s="69"/>
      <c r="I184" s="148"/>
      <c r="J184" s="148"/>
      <c r="K184" s="66"/>
      <c r="L184" s="37"/>
    </row>
    <row r="185" spans="2:12" s="78" customFormat="1" ht="15.75" customHeight="1" x14ac:dyDescent="0.2">
      <c r="B185" s="71" t="s">
        <v>386</v>
      </c>
      <c r="C185" s="72"/>
      <c r="D185" s="86"/>
      <c r="E185" s="70"/>
      <c r="F185" s="65"/>
      <c r="G185" s="69"/>
      <c r="H185" s="69"/>
      <c r="I185" s="148"/>
      <c r="J185" s="148"/>
      <c r="K185" s="66"/>
      <c r="L185" s="37"/>
    </row>
    <row r="186" spans="2:12" s="78" customFormat="1" ht="15.75" customHeight="1" x14ac:dyDescent="0.2">
      <c r="B186" s="71" t="s">
        <v>387</v>
      </c>
      <c r="C186" s="72"/>
      <c r="D186" s="86"/>
      <c r="E186" s="70"/>
      <c r="F186" s="65"/>
      <c r="G186" s="69"/>
      <c r="H186" s="69"/>
      <c r="I186" s="148"/>
      <c r="J186" s="148"/>
      <c r="K186" s="66"/>
      <c r="L186" s="37"/>
    </row>
    <row r="187" spans="2:12" ht="15.75" customHeight="1" x14ac:dyDescent="0.2">
      <c r="B187" s="91" t="s">
        <v>388</v>
      </c>
      <c r="C187" s="92"/>
      <c r="D187" s="86"/>
      <c r="E187" s="70"/>
    </row>
    <row r="188" spans="2:12" ht="15.75" customHeight="1" x14ac:dyDescent="0.2">
      <c r="B188" s="71" t="s">
        <v>389</v>
      </c>
      <c r="C188" s="72"/>
      <c r="D188" s="86"/>
      <c r="E188" s="70"/>
      <c r="K188" s="93"/>
      <c r="L188" s="94"/>
    </row>
    <row r="189" spans="2:12" ht="15.75" customHeight="1" x14ac:dyDescent="0.2">
      <c r="B189" s="105" t="s">
        <v>390</v>
      </c>
      <c r="C189" s="95"/>
      <c r="D189" s="96"/>
      <c r="E189" s="97"/>
      <c r="G189" s="96"/>
      <c r="H189" s="78"/>
      <c r="I189" s="150"/>
      <c r="J189" s="150"/>
      <c r="K189" s="77"/>
      <c r="L189" s="78"/>
    </row>
    <row r="190" spans="2:12" ht="15.75" customHeight="1" x14ac:dyDescent="0.2">
      <c r="B190" s="105" t="s">
        <v>391</v>
      </c>
      <c r="C190" s="95"/>
      <c r="D190" s="96"/>
      <c r="E190" s="97"/>
      <c r="G190" s="96"/>
      <c r="H190" s="78"/>
      <c r="I190" s="150"/>
      <c r="J190" s="150"/>
      <c r="K190" s="77"/>
      <c r="L190" s="78"/>
    </row>
    <row r="191" spans="2:12" ht="15.75" customHeight="1" x14ac:dyDescent="0.2">
      <c r="B191" s="99" t="s">
        <v>392</v>
      </c>
      <c r="C191" s="100"/>
      <c r="D191" s="86"/>
      <c r="E191" s="70"/>
      <c r="F191" s="98"/>
    </row>
    <row r="192" spans="2:12" ht="15.75" customHeight="1" x14ac:dyDescent="0.2">
      <c r="B192" s="71" t="s">
        <v>393</v>
      </c>
      <c r="C192" s="72"/>
      <c r="D192" s="86"/>
      <c r="E192" s="70"/>
      <c r="F192" s="98"/>
    </row>
    <row r="193" spans="2:12" x14ac:dyDescent="0.2">
      <c r="B193" s="152" t="s">
        <v>751</v>
      </c>
      <c r="C193" s="72"/>
      <c r="D193" s="86"/>
      <c r="E193" s="70"/>
    </row>
    <row r="194" spans="2:12" x14ac:dyDescent="0.2">
      <c r="B194" s="71" t="s">
        <v>394</v>
      </c>
      <c r="C194" s="72"/>
      <c r="D194" s="86"/>
      <c r="E194" s="70"/>
    </row>
    <row r="195" spans="2:12" x14ac:dyDescent="0.2">
      <c r="B195" s="71" t="s">
        <v>395</v>
      </c>
      <c r="C195" s="72"/>
      <c r="D195" s="86"/>
      <c r="E195" s="70"/>
    </row>
    <row r="196" spans="2:12" x14ac:dyDescent="0.2">
      <c r="B196" s="71" t="s">
        <v>396</v>
      </c>
      <c r="C196" s="72"/>
      <c r="D196" s="86"/>
      <c r="E196" s="70"/>
    </row>
    <row r="197" spans="2:12" x14ac:dyDescent="0.2">
      <c r="B197" s="71" t="s">
        <v>397</v>
      </c>
      <c r="C197" s="72"/>
      <c r="D197" s="89"/>
      <c r="E197" s="90"/>
      <c r="G197" s="58"/>
      <c r="H197" s="58"/>
      <c r="I197" s="147"/>
      <c r="J197" s="147"/>
      <c r="L197" s="96"/>
    </row>
    <row r="198" spans="2:12" x14ac:dyDescent="0.2">
      <c r="B198" s="71" t="s">
        <v>398</v>
      </c>
      <c r="C198" s="102"/>
      <c r="E198" s="70"/>
    </row>
    <row r="199" spans="2:12" x14ac:dyDescent="0.2">
      <c r="B199" s="101" t="s">
        <v>399</v>
      </c>
      <c r="C199" s="102"/>
      <c r="E199" s="70"/>
      <c r="F199" s="59"/>
    </row>
    <row r="200" spans="2:12" x14ac:dyDescent="0.2">
      <c r="B200" s="101" t="s">
        <v>400</v>
      </c>
      <c r="C200" s="102"/>
      <c r="E200" s="70"/>
    </row>
    <row r="201" spans="2:12" x14ac:dyDescent="0.2">
      <c r="B201" s="106" t="s">
        <v>401</v>
      </c>
      <c r="C201" s="103"/>
      <c r="D201" s="103"/>
      <c r="E201" s="104"/>
    </row>
    <row r="202" spans="2:12" x14ac:dyDescent="0.2">
      <c r="B202" s="37"/>
    </row>
  </sheetData>
  <autoFilter ref="S68" xr:uid="{75E1AD16-E812-416C-9008-8C36579398D2}"/>
  <mergeCells count="19">
    <mergeCell ref="D2:G2"/>
    <mergeCell ref="D4:F4"/>
    <mergeCell ref="E1:G1"/>
    <mergeCell ref="G160:G161"/>
    <mergeCell ref="G162:G163"/>
    <mergeCell ref="D3:F3"/>
    <mergeCell ref="G164:G165"/>
    <mergeCell ref="H156:H157"/>
    <mergeCell ref="H158:H159"/>
    <mergeCell ref="H160:H161"/>
    <mergeCell ref="H162:H163"/>
    <mergeCell ref="H164:H165"/>
    <mergeCell ref="G158:G159"/>
    <mergeCell ref="G156:G157"/>
    <mergeCell ref="L155:L156"/>
    <mergeCell ref="L157:L158"/>
    <mergeCell ref="L159:L160"/>
    <mergeCell ref="L161:L162"/>
    <mergeCell ref="L163:L166"/>
  </mergeCells>
  <phoneticPr fontId="44" type="noConversion"/>
  <hyperlinks>
    <hyperlink ref="B199" r:id="rId1" xr:uid="{FB498A0F-3D4F-4472-A47D-98018CB827DF}"/>
    <hyperlink ref="B183" r:id="rId2" location="filter=combo%3A.reports_studies.owb-funded-research" xr:uid="{11538D70-5419-42B6-813C-99B60352841B}"/>
    <hyperlink ref="B201" r:id="rId3" display="NIFA = National Institute of Food and Agriculture" xr:uid="{F7CB4381-5B9A-4A64-8E11-5097D14334AA}"/>
    <hyperlink ref="B189" r:id="rId4" display="NCR = North Central Region" xr:uid="{594641F7-5576-4FF7-85C1-10660E5C972C}"/>
    <hyperlink ref="B192" r:id="rId5" xr:uid="{07763C80-25FF-41F4-BE44-E73BEA58C1F0}"/>
    <hyperlink ref="B191" r:id="rId6" display="SCBGP= Speciality Crop Block Grant Program" xr:uid="{068DCBB4-7400-42BC-A164-83B765E437DB}"/>
    <hyperlink ref="B176" r:id="rId7" xr:uid="{847466DC-717B-4E37-98C0-EAADEBACC87F}"/>
    <hyperlink ref="B180" r:id="rId8" xr:uid="{C324A896-2988-4373-A4EB-E69E7043F2D4}"/>
    <hyperlink ref="B175" r:id="rId9" xr:uid="{0BB0D791-5D94-4E9D-BE6E-9B88A8F46441}"/>
    <hyperlink ref="B188" r:id="rId10" xr:uid="{2E65B9EC-05C2-4786-8914-4D3BBA81FD38}"/>
    <hyperlink ref="B185" r:id="rId11" xr:uid="{62F9FF6B-3979-456C-9F2C-60955CE0C1F1}"/>
    <hyperlink ref="B177" r:id="rId12" xr:uid="{69098E10-0968-48C0-8F7E-CDCE3DB99ED4}"/>
    <hyperlink ref="B184" r:id="rId13" xr:uid="{1B512E7A-06DF-4CFF-8B09-9DE50F21E990}"/>
    <hyperlink ref="B197" r:id="rId14" xr:uid="{B398B616-37AD-43A2-BDEE-2825214D7206}"/>
    <hyperlink ref="B198" r:id="rId15" xr:uid="{1215642B-0908-45C4-A7FB-610E472DCC8E}"/>
    <hyperlink ref="B195" r:id="rId16" display="TNDA = Texas Department of Agriculture" xr:uid="{9B8C2FEB-70FD-4C77-9A9B-27EEB93F4A5E}"/>
    <hyperlink ref="B194" r:id="rId17" xr:uid="{851C8CF4-AC8B-4AF5-BBEA-006722DB1E33}"/>
    <hyperlink ref="B196" r:id="rId18" xr:uid="{84E3B8EB-2EFC-4C85-B4EF-A055CDDFE80A}"/>
    <hyperlink ref="B179" r:id="rId19" xr:uid="{7F90A980-7A18-4977-A530-B6EB2368F47E}"/>
    <hyperlink ref="B178" r:id="rId20" xr:uid="{D2FA7068-03E4-418E-A3C7-4D210FB412ED}"/>
    <hyperlink ref="B186" r:id="rId21" xr:uid="{7E86D392-6271-4E8B-B4FF-10FF555DAB47}"/>
    <hyperlink ref="B181" r:id="rId22" xr:uid="{EC5ADA6E-0CEE-4865-8D44-5203EF5F26D1}"/>
    <hyperlink ref="E54" r:id="rId23" xr:uid="{2F216312-7BB7-483B-A5F2-67BD89B6DEF8}"/>
    <hyperlink ref="E55" r:id="rId24" xr:uid="{50D797BE-8646-4C02-95EB-74E6EF752A03}"/>
    <hyperlink ref="E56" r:id="rId25" xr:uid="{3C61F7C6-0665-462D-AE4B-1480C31779B8}"/>
    <hyperlink ref="E57" r:id="rId26" xr:uid="{1AA7F44B-8740-47EB-8C8B-FF7F3672B1FC}"/>
    <hyperlink ref="E58" r:id="rId27" xr:uid="{14DC8571-BE25-4091-9DE8-B85BC42B7A47}"/>
    <hyperlink ref="E59" r:id="rId28" xr:uid="{87B550D2-AA6B-4592-8DFB-84F4AEF57380}"/>
    <hyperlink ref="B19" r:id="rId29" display="Grape Germplasm Evaluation To Identify Potential Host Plant Resistance For Vine Mealybug" xr:uid="{A38F6A11-80C0-42BF-8676-355F81D7C285}"/>
    <hyperlink ref="B38" r:id="rId30" display="Sbir Phase Ii: Novel Spectroscopy For The Early Detection Of Crop Afflictions" xr:uid="{5D78AE40-7508-4703-AE73-37F2BCED2813}"/>
    <hyperlink ref="B39" r:id="rId31" display="Career: Engineering Plant Anthranilate Ester Synthesis And Perception For Herbivore Defense" xr:uid="{75A1F2F1-0F56-497E-844D-3B6F39994B52}"/>
    <hyperlink ref="B40" r:id="rId32" display="Collaborative Research: Research-Pgr: Deconstructing Plasticity In Perennial Plants: Genomic And Epigenomic Architecture Of Scion And Rootstock Traits In Grafted Grapevines" xr:uid="{738C8B70-7C06-48A9-8B7A-9625BA2C3F11}"/>
    <hyperlink ref="B41" r:id="rId33" display="Collaborative Research: Research-Pgr: Deconstructing Plasticity In Perennial Plants: Genomic And Epigenomic Architecture Of Scion And Rootstock Traits In Grafted Grapevines" xr:uid="{A85EBC25-BA36-4725-9165-179B3BB1A5B8}"/>
    <hyperlink ref="B42" r:id="rId34" display="Collaborative Research: Research-Pgr: Deconstructing Plasticity In Perennial Plants: Genomic And Epigenomic Architecture Of Scion And Rootstock Traits In Grafted Grapevines" xr:uid="{32C9CEA4-895C-4BB0-A827-3E1569F28887}"/>
    <hyperlink ref="B43" r:id="rId35" display="Collaborative Research: Research-Pgr: Deconstructing Plasticity In Perennial Plants: Genomic And Epigenomic Architecture Of Scion And Rootstock Traits In Grafted Grapevines" xr:uid="{26666A5F-3055-4A14-B496-3E69B943A5CB}"/>
    <hyperlink ref="B44" r:id="rId36" display="Collaborative Research: Research-Pgr: Deconstructing Plasticity In Perennial Plants: Genomic And Epigenomic Architecture Of Scion And Rootstock Traits In Grafted Grapevines" xr:uid="{EDEA2D62-E878-49B9-A8D4-3F1DDEA722A7}"/>
    <hyperlink ref="B200" r:id="rId37" xr:uid="{A04F46C9-BC86-408A-B215-BD2051F1AF91}"/>
    <hyperlink ref="B55" r:id="rId38" xr:uid="{24E75027-7AFB-43CC-8254-6EF7D1B986E6}"/>
    <hyperlink ref="B54" r:id="rId39" xr:uid="{CC7FD869-9324-4949-BD58-807A280A433F}"/>
    <hyperlink ref="B57" r:id="rId40" xr:uid="{543D07EF-706F-4DD8-8FBC-8ED0882C6E02}"/>
    <hyperlink ref="B58" r:id="rId41" xr:uid="{E39A6D8C-414D-4718-9FD2-A35F067DE0D6}"/>
    <hyperlink ref="B59" r:id="rId42" xr:uid="{41476969-90BB-4645-AF6E-A6CC30A2EB87}"/>
    <hyperlink ref="B56" r:id="rId43" xr:uid="{FB377ED1-2F52-4AD3-A24C-6514460D44E0}"/>
    <hyperlink ref="B190" r:id="rId44" display="Northeast " xr:uid="{96C58E63-4260-49FE-A6F3-2864EA8DE2E3}"/>
    <hyperlink ref="B168" r:id="rId45" xr:uid="{4CB308CA-C5E3-44F3-A68B-DE1C56D54220}"/>
    <hyperlink ref="B173" r:id="rId46" xr:uid="{FB576DA6-6CBD-4850-A076-B197690B0575}"/>
    <hyperlink ref="B170" r:id="rId47" xr:uid="{D132531E-D3C2-4AAD-B105-E08C508F4B14}"/>
    <hyperlink ref="B169" r:id="rId48" xr:uid="{2ED8FE23-677A-4E32-B0D6-1C7EC7F951AF}"/>
    <hyperlink ref="B166" r:id="rId49" xr:uid="{92AA9C0E-368D-444B-89AF-ED517437708F}"/>
    <hyperlink ref="B167" r:id="rId50" xr:uid="{E6D43F66-1879-4000-BECC-0623D891EE23}"/>
    <hyperlink ref="B171" r:id="rId51" display="MNDA + Minnesota Department of Agriculture" xr:uid="{7717ABCA-2771-41F5-99F5-B91F39E8604F}"/>
    <hyperlink ref="B172" r:id="rId52" display="MTDA =  Montana Department of Agriculture" xr:uid="{9FD9A5C9-5221-4622-9CEF-E53B18AE35A6}"/>
    <hyperlink ref="B163" r:id="rId53" xr:uid="{C2AD247F-B4D4-40FB-AF98-309FE9F733DF}"/>
    <hyperlink ref="B153" r:id="rId54" xr:uid="{34D70C96-B680-48AF-8684-DF6C2AE43A6B}"/>
    <hyperlink ref="B156" r:id="rId55" xr:uid="{A2D90C2F-5D3C-42D9-B4F1-B10ABB8C3697}"/>
    <hyperlink ref="B154" r:id="rId56" xr:uid="{8EA359BE-D76E-417A-ACE0-9A0E3E2A73DD}"/>
    <hyperlink ref="B158" r:id="rId57" xr:uid="{5A82F207-1BBA-4FB3-BA66-7BEEA6182D36}"/>
    <hyperlink ref="B161" r:id="rId58" xr:uid="{F1D20D3C-C477-472A-BD04-77DC793D1D9A}"/>
    <hyperlink ref="B159" r:id="rId59" xr:uid="{3169EC3F-897B-4FC7-B23E-7B1E4F9345D9}"/>
    <hyperlink ref="B160" r:id="rId60" xr:uid="{73BEA9D0-18FC-4031-854D-173F26EA882C}"/>
    <hyperlink ref="B157" r:id="rId61" xr:uid="{E7823E6F-A4DC-4077-B79B-A6C66890C368}"/>
    <hyperlink ref="B155" r:id="rId62" xr:uid="{92A23417-183E-4CBA-B71D-849701416D36}"/>
    <hyperlink ref="B174" r:id="rId63" xr:uid="{6F1C8420-66AC-413F-947F-48CB3971E019}"/>
    <hyperlink ref="B118" r:id="rId64" xr:uid="{23ADFEEA-8210-42D6-9C3A-DCEAF72C4741}"/>
    <hyperlink ref="B165" r:id="rId65" xr:uid="{A99F2B5F-D984-4D41-9C9F-4F223E4D2E34}"/>
    <hyperlink ref="B182" r:id="rId66" xr:uid="{825606DC-1043-4037-A6B4-2705E8A8DA9C}"/>
    <hyperlink ref="B31" r:id="rId67" display="Development and validation of Hiplex assays for improved detection of GLRaVs and GRBV in grapes" xr:uid="{D7BB84A3-8ABB-48B0-8258-5AF0680B79B6}"/>
    <hyperlink ref="B32" r:id="rId68" display="Plant-level early and autonomous field-detection of virus infections in white and black grape vines" xr:uid="{58E2BD4C-8D26-4236-AA34-77052C3921A5}"/>
    <hyperlink ref="B34" r:id="rId69" display="Development of a protoplasts-based platform to knock-in agriculture relevant genes into grapevines" xr:uid="{E76B1026-CCFE-4C08-952A-FF9A1FC62999}"/>
    <hyperlink ref="B35" r:id="rId70" display="Biology and role of treehoppers in grapevine red blotch disease with emphasis on Tortistilus albidosparsus" xr:uid="{444DEE18-65DA-4D94-A378-253719F840D4}"/>
    <hyperlink ref="B142" r:id="rId71" xr:uid="{637BEA1E-56DE-6F43-BDE4-3B714D3AEB79}"/>
    <hyperlink ref="B193" r:id="rId72" xr:uid="{CEA055FE-5937-FC43-BE97-D5F20EB899AB}"/>
    <hyperlink ref="B144" r:id="rId73" xr:uid="{A4D30F07-E414-0E4C-93CF-72B7E263AE92}"/>
    <hyperlink ref="B145" r:id="rId74" xr:uid="{9E3E8F71-E982-5647-8FBB-4266A2220287}"/>
    <hyperlink ref="B147" r:id="rId75" xr:uid="{C653B9B4-5819-0248-AB50-E38C84081406}"/>
    <hyperlink ref="B146" r:id="rId76" xr:uid="{25BCFC77-AA2A-5E49-BE29-C2B7ED5A71E3}"/>
  </hyperlinks>
  <pageMargins left="0.7" right="0.7" top="0.75" bottom="0.75" header="0.3" footer="0.3"/>
  <pageSetup orientation="portrait" horizontalDpi="1200" verticalDpi="1200" r:id="rId77"/>
  <drawing r:id="rId78"/>
  <tableParts count="1">
    <tablePart r:id="rId7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D424-F8F0-43DF-841E-1E49769B0F05}">
  <dimension ref="A1:P24"/>
  <sheetViews>
    <sheetView topLeftCell="I3" zoomScale="71" workbookViewId="0">
      <selection activeCell="P2" sqref="P2:P24"/>
    </sheetView>
  </sheetViews>
  <sheetFormatPr baseColWidth="10" defaultColWidth="8.83203125" defaultRowHeight="15" x14ac:dyDescent="0.2"/>
  <cols>
    <col min="1" max="2" width="28.5" customWidth="1"/>
    <col min="4" max="5" width="28.5" customWidth="1"/>
    <col min="9" max="9" width="28.5" customWidth="1"/>
  </cols>
  <sheetData>
    <row r="1" spans="1:16" ht="37.5" customHeight="1" x14ac:dyDescent="0.2">
      <c r="A1" s="112" t="s">
        <v>167</v>
      </c>
      <c r="B1" s="112" t="s">
        <v>208</v>
      </c>
      <c r="D1" s="111">
        <v>10058</v>
      </c>
      <c r="E1" s="110" t="s">
        <v>402</v>
      </c>
      <c r="I1" s="109" t="s">
        <v>403</v>
      </c>
      <c r="L1" s="114" t="s">
        <v>404</v>
      </c>
      <c r="M1" s="114" t="s">
        <v>405</v>
      </c>
      <c r="P1" s="114" t="s">
        <v>404</v>
      </c>
    </row>
    <row r="2" spans="1:16" ht="37.5" customHeight="1" x14ac:dyDescent="0.2">
      <c r="A2" s="112" t="s">
        <v>167</v>
      </c>
      <c r="B2" s="112" t="s">
        <v>208</v>
      </c>
      <c r="D2" s="111">
        <v>13189</v>
      </c>
      <c r="E2" s="110" t="s">
        <v>402</v>
      </c>
      <c r="I2" s="109" t="s">
        <v>406</v>
      </c>
      <c r="L2" s="108" t="s">
        <v>403</v>
      </c>
      <c r="M2" s="107" t="s">
        <v>17</v>
      </c>
      <c r="P2" s="108" t="s">
        <v>407</v>
      </c>
    </row>
    <row r="3" spans="1:16" ht="37.5" customHeight="1" x14ac:dyDescent="0.2">
      <c r="A3" s="112" t="s">
        <v>212</v>
      </c>
      <c r="B3" s="112" t="s">
        <v>211</v>
      </c>
      <c r="D3" s="111">
        <v>22970</v>
      </c>
      <c r="E3" s="110" t="s">
        <v>402</v>
      </c>
      <c r="I3" s="109" t="s">
        <v>408</v>
      </c>
      <c r="L3" s="108" t="s">
        <v>406</v>
      </c>
      <c r="M3" s="107" t="s">
        <v>17</v>
      </c>
      <c r="P3" s="108" t="s">
        <v>409</v>
      </c>
    </row>
    <row r="4" spans="1:16" ht="37.5" customHeight="1" x14ac:dyDescent="0.2">
      <c r="A4" s="112" t="s">
        <v>214</v>
      </c>
      <c r="B4" s="112" t="s">
        <v>211</v>
      </c>
      <c r="D4" s="111">
        <v>7080</v>
      </c>
      <c r="E4" s="110" t="s">
        <v>410</v>
      </c>
      <c r="I4" s="109" t="s">
        <v>213</v>
      </c>
      <c r="L4" s="108" t="s">
        <v>408</v>
      </c>
      <c r="M4" s="107" t="s">
        <v>17</v>
      </c>
      <c r="P4" s="108" t="s">
        <v>411</v>
      </c>
    </row>
    <row r="5" spans="1:16" ht="37.5" customHeight="1" x14ac:dyDescent="0.2">
      <c r="A5" s="112" t="s">
        <v>216</v>
      </c>
      <c r="B5" s="112" t="s">
        <v>211</v>
      </c>
      <c r="D5" s="111">
        <v>30000</v>
      </c>
      <c r="E5" s="110" t="s">
        <v>402</v>
      </c>
      <c r="I5" s="109" t="s">
        <v>412</v>
      </c>
      <c r="L5" s="108" t="s">
        <v>213</v>
      </c>
      <c r="M5" s="107" t="s">
        <v>24</v>
      </c>
      <c r="P5" s="108" t="s">
        <v>413</v>
      </c>
    </row>
    <row r="6" spans="1:16" ht="37.5" customHeight="1" x14ac:dyDescent="0.2">
      <c r="A6" s="112" t="s">
        <v>218</v>
      </c>
      <c r="B6" s="112" t="s">
        <v>211</v>
      </c>
      <c r="D6" s="111">
        <v>23000</v>
      </c>
      <c r="E6" s="109" t="s">
        <v>414</v>
      </c>
      <c r="I6" s="109" t="s">
        <v>217</v>
      </c>
      <c r="L6" s="108" t="s">
        <v>412</v>
      </c>
      <c r="M6" s="107" t="s">
        <v>35</v>
      </c>
      <c r="P6" s="108" t="s">
        <v>415</v>
      </c>
    </row>
    <row r="7" spans="1:16" ht="37.5" customHeight="1" x14ac:dyDescent="0.2">
      <c r="A7" s="112" t="s">
        <v>220</v>
      </c>
      <c r="B7" s="112" t="s">
        <v>211</v>
      </c>
      <c r="D7" s="111">
        <v>30418</v>
      </c>
      <c r="E7" s="110" t="s">
        <v>402</v>
      </c>
      <c r="I7" s="109" t="s">
        <v>219</v>
      </c>
      <c r="L7" s="108" t="s">
        <v>217</v>
      </c>
      <c r="M7" s="107" t="s">
        <v>24</v>
      </c>
      <c r="P7" s="108" t="s">
        <v>416</v>
      </c>
    </row>
    <row r="8" spans="1:16" ht="37.5" customHeight="1" x14ac:dyDescent="0.2">
      <c r="A8" s="112" t="s">
        <v>222</v>
      </c>
      <c r="B8" s="112" t="s">
        <v>208</v>
      </c>
      <c r="D8" s="111">
        <v>14665</v>
      </c>
      <c r="E8" s="110" t="s">
        <v>402</v>
      </c>
      <c r="I8" s="109" t="s">
        <v>417</v>
      </c>
      <c r="L8" s="108" t="s">
        <v>219</v>
      </c>
      <c r="M8" s="107" t="s">
        <v>143</v>
      </c>
      <c r="P8" s="108" t="s">
        <v>418</v>
      </c>
    </row>
    <row r="9" spans="1:16" ht="37.5" customHeight="1" x14ac:dyDescent="0.2">
      <c r="A9" s="112" t="s">
        <v>224</v>
      </c>
      <c r="B9" s="112" t="s">
        <v>211</v>
      </c>
      <c r="D9" s="111">
        <v>21242</v>
      </c>
      <c r="E9" s="110" t="s">
        <v>402</v>
      </c>
      <c r="I9" s="109" t="s">
        <v>419</v>
      </c>
      <c r="L9" s="108" t="s">
        <v>417</v>
      </c>
      <c r="M9" s="107" t="s">
        <v>17</v>
      </c>
      <c r="P9" s="108" t="s">
        <v>420</v>
      </c>
    </row>
    <row r="10" spans="1:16" ht="37.5" customHeight="1" x14ac:dyDescent="0.2">
      <c r="A10" s="112" t="s">
        <v>226</v>
      </c>
      <c r="B10" s="112" t="s">
        <v>211</v>
      </c>
      <c r="D10" s="111">
        <v>21500</v>
      </c>
      <c r="E10" s="110" t="s">
        <v>410</v>
      </c>
      <c r="I10" s="109" t="s">
        <v>421</v>
      </c>
      <c r="L10" s="108" t="s">
        <v>419</v>
      </c>
      <c r="M10" s="107" t="s">
        <v>17</v>
      </c>
      <c r="P10" s="108" t="s">
        <v>422</v>
      </c>
    </row>
    <row r="11" spans="1:16" ht="37.5" customHeight="1" x14ac:dyDescent="0.2">
      <c r="A11" s="112" t="s">
        <v>226</v>
      </c>
      <c r="B11" s="112" t="s">
        <v>211</v>
      </c>
      <c r="D11" s="111">
        <v>20000</v>
      </c>
      <c r="E11" s="110" t="s">
        <v>410</v>
      </c>
      <c r="I11" s="109" t="s">
        <v>423</v>
      </c>
      <c r="L11" s="108" t="s">
        <v>424</v>
      </c>
      <c r="M11" s="107" t="s">
        <v>31</v>
      </c>
      <c r="P11" s="108" t="s">
        <v>425</v>
      </c>
    </row>
    <row r="12" spans="1:16" ht="37.5" customHeight="1" x14ac:dyDescent="0.2">
      <c r="A12" s="112" t="s">
        <v>229</v>
      </c>
      <c r="B12" s="112" t="s">
        <v>211</v>
      </c>
      <c r="D12" s="111">
        <v>37257</v>
      </c>
      <c r="E12" s="110" t="s">
        <v>426</v>
      </c>
      <c r="I12" s="109" t="s">
        <v>427</v>
      </c>
      <c r="L12" s="108" t="s">
        <v>428</v>
      </c>
      <c r="M12" s="107" t="s">
        <v>31</v>
      </c>
      <c r="P12" s="108" t="s">
        <v>429</v>
      </c>
    </row>
    <row r="13" spans="1:16" ht="37.5" customHeight="1" x14ac:dyDescent="0.2">
      <c r="A13" s="112" t="s">
        <v>231</v>
      </c>
      <c r="B13" s="112" t="s">
        <v>211</v>
      </c>
      <c r="D13" s="111">
        <v>20000</v>
      </c>
      <c r="E13" s="110" t="s">
        <v>430</v>
      </c>
      <c r="I13" s="109" t="s">
        <v>230</v>
      </c>
      <c r="L13" s="108" t="s">
        <v>427</v>
      </c>
      <c r="M13" s="107" t="s">
        <v>35</v>
      </c>
      <c r="P13" s="108" t="s">
        <v>431</v>
      </c>
    </row>
    <row r="14" spans="1:16" ht="37.5" customHeight="1" x14ac:dyDescent="0.2">
      <c r="A14" s="112" t="s">
        <v>231</v>
      </c>
      <c r="B14" s="112" t="s">
        <v>211</v>
      </c>
      <c r="D14" s="111">
        <v>32000</v>
      </c>
      <c r="E14" s="110" t="s">
        <v>402</v>
      </c>
      <c r="I14" s="109" t="s">
        <v>232</v>
      </c>
      <c r="L14" s="108" t="s">
        <v>230</v>
      </c>
      <c r="M14" s="107" t="s">
        <v>31</v>
      </c>
      <c r="P14" s="108" t="s">
        <v>432</v>
      </c>
    </row>
    <row r="15" spans="1:16" ht="37.5" customHeight="1" x14ac:dyDescent="0.2">
      <c r="A15" s="112" t="s">
        <v>234</v>
      </c>
      <c r="B15" s="112" t="s">
        <v>211</v>
      </c>
      <c r="D15" s="111">
        <v>91281</v>
      </c>
      <c r="E15" s="113" t="s">
        <v>433</v>
      </c>
      <c r="I15" s="109" t="s">
        <v>434</v>
      </c>
      <c r="L15" s="108" t="s">
        <v>232</v>
      </c>
      <c r="M15" s="107" t="s">
        <v>143</v>
      </c>
      <c r="P15" s="108" t="s">
        <v>435</v>
      </c>
    </row>
    <row r="16" spans="1:16" ht="37.5" customHeight="1" x14ac:dyDescent="0.2">
      <c r="A16" s="112" t="s">
        <v>234</v>
      </c>
      <c r="B16" s="112" t="s">
        <v>211</v>
      </c>
      <c r="D16" s="111">
        <v>75000</v>
      </c>
      <c r="E16" s="113" t="s">
        <v>433</v>
      </c>
      <c r="I16" s="109" t="s">
        <v>436</v>
      </c>
      <c r="L16" s="108" t="s">
        <v>437</v>
      </c>
      <c r="M16" s="107" t="s">
        <v>24</v>
      </c>
      <c r="P16" s="108" t="s">
        <v>438</v>
      </c>
    </row>
    <row r="17" spans="1:16" ht="37.5" customHeight="1" x14ac:dyDescent="0.2">
      <c r="A17" s="112" t="s">
        <v>234</v>
      </c>
      <c r="B17" s="112" t="s">
        <v>211</v>
      </c>
      <c r="D17" s="111">
        <v>59966</v>
      </c>
      <c r="E17" s="113" t="s">
        <v>433</v>
      </c>
      <c r="I17" s="109" t="s">
        <v>439</v>
      </c>
      <c r="L17" s="108" t="s">
        <v>436</v>
      </c>
      <c r="M17" s="107" t="s">
        <v>24</v>
      </c>
      <c r="P17" s="108" t="s">
        <v>440</v>
      </c>
    </row>
    <row r="18" spans="1:16" ht="37.5" customHeight="1" x14ac:dyDescent="0.2">
      <c r="A18" s="112" t="s">
        <v>238</v>
      </c>
      <c r="B18" s="112" t="s">
        <v>211</v>
      </c>
      <c r="D18" s="111">
        <v>15000</v>
      </c>
      <c r="E18" s="110" t="s">
        <v>426</v>
      </c>
      <c r="I18" s="109" t="s">
        <v>237</v>
      </c>
      <c r="L18" s="108" t="s">
        <v>439</v>
      </c>
      <c r="M18" s="107" t="s">
        <v>24</v>
      </c>
      <c r="P18" s="108" t="s">
        <v>441</v>
      </c>
    </row>
    <row r="19" spans="1:16" ht="37.5" customHeight="1" x14ac:dyDescent="0.2">
      <c r="A19" s="112" t="s">
        <v>240</v>
      </c>
      <c r="B19" s="112" t="s">
        <v>211</v>
      </c>
      <c r="D19" s="111">
        <v>19422</v>
      </c>
      <c r="E19" s="110" t="s">
        <v>442</v>
      </c>
      <c r="I19" s="109" t="s">
        <v>239</v>
      </c>
      <c r="L19" s="108" t="s">
        <v>237</v>
      </c>
      <c r="M19" s="107" t="s">
        <v>35</v>
      </c>
      <c r="P19" s="108" t="s">
        <v>443</v>
      </c>
    </row>
    <row r="20" spans="1:16" ht="37.5" customHeight="1" x14ac:dyDescent="0.2">
      <c r="A20" s="112" t="s">
        <v>242</v>
      </c>
      <c r="B20" s="112" t="s">
        <v>211</v>
      </c>
      <c r="D20" s="111">
        <v>50000</v>
      </c>
      <c r="E20" s="109" t="s">
        <v>444</v>
      </c>
      <c r="I20" s="109" t="s">
        <v>445</v>
      </c>
      <c r="L20" s="108" t="s">
        <v>239</v>
      </c>
      <c r="M20" s="107" t="s">
        <v>143</v>
      </c>
      <c r="P20" s="108" t="s">
        <v>446</v>
      </c>
    </row>
    <row r="21" spans="1:16" ht="37.5" customHeight="1" x14ac:dyDescent="0.2">
      <c r="A21" s="112" t="s">
        <v>244</v>
      </c>
      <c r="B21" s="112" t="s">
        <v>211</v>
      </c>
      <c r="D21" s="111">
        <v>13329</v>
      </c>
      <c r="E21" s="110" t="s">
        <v>430</v>
      </c>
      <c r="I21" s="109" t="s">
        <v>447</v>
      </c>
      <c r="L21" s="108" t="s">
        <v>445</v>
      </c>
      <c r="M21" s="107" t="s">
        <v>143</v>
      </c>
      <c r="P21" s="108" t="s">
        <v>448</v>
      </c>
    </row>
    <row r="22" spans="1:16" ht="37.5" customHeight="1" x14ac:dyDescent="0.2">
      <c r="A22" s="112" t="s">
        <v>246</v>
      </c>
      <c r="B22" s="112" t="s">
        <v>211</v>
      </c>
      <c r="D22" s="111">
        <v>20000</v>
      </c>
      <c r="E22" s="110" t="s">
        <v>426</v>
      </c>
      <c r="I22" s="109" t="s">
        <v>449</v>
      </c>
      <c r="L22" s="108" t="s">
        <v>447</v>
      </c>
      <c r="M22" s="107" t="s">
        <v>143</v>
      </c>
      <c r="P22" s="108" t="s">
        <v>450</v>
      </c>
    </row>
    <row r="23" spans="1:16" ht="37.5" customHeight="1" x14ac:dyDescent="0.2">
      <c r="A23" s="112" t="s">
        <v>249</v>
      </c>
      <c r="B23" s="112" t="s">
        <v>248</v>
      </c>
      <c r="D23" s="111">
        <v>11923</v>
      </c>
      <c r="E23" s="110" t="s">
        <v>426</v>
      </c>
      <c r="I23" s="109" t="s">
        <v>247</v>
      </c>
      <c r="L23" s="108" t="s">
        <v>449</v>
      </c>
      <c r="M23" s="107" t="s">
        <v>35</v>
      </c>
      <c r="P23" s="108" t="s">
        <v>451</v>
      </c>
    </row>
    <row r="24" spans="1:16" ht="39.75" customHeight="1" x14ac:dyDescent="0.2">
      <c r="L24" s="108" t="s">
        <v>247</v>
      </c>
      <c r="M24" s="107" t="s">
        <v>35</v>
      </c>
      <c r="P24" s="108" t="s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B6BD-5F79-40F2-8D07-C60A37C1E3C3}">
  <dimension ref="A1:F74"/>
  <sheetViews>
    <sheetView topLeftCell="A72" workbookViewId="0">
      <selection activeCell="F1" sqref="F1:F74"/>
    </sheetView>
  </sheetViews>
  <sheetFormatPr baseColWidth="10" defaultColWidth="8.83203125" defaultRowHeight="15" x14ac:dyDescent="0.2"/>
  <cols>
    <col min="1" max="1" width="20.83203125" customWidth="1"/>
  </cols>
  <sheetData>
    <row r="1" spans="1:6" ht="96" x14ac:dyDescent="0.2">
      <c r="A1" s="31" t="s">
        <v>13</v>
      </c>
      <c r="F1" s="31" t="s">
        <v>453</v>
      </c>
    </row>
    <row r="2" spans="1:6" ht="176" x14ac:dyDescent="0.2">
      <c r="A2" s="32" t="s">
        <v>18</v>
      </c>
      <c r="F2" s="32" t="s">
        <v>454</v>
      </c>
    </row>
    <row r="3" spans="1:6" ht="192" x14ac:dyDescent="0.2">
      <c r="A3" s="31" t="s">
        <v>21</v>
      </c>
      <c r="F3" s="31" t="s">
        <v>455</v>
      </c>
    </row>
    <row r="4" spans="1:6" ht="80" x14ac:dyDescent="0.2">
      <c r="A4" s="32" t="s">
        <v>456</v>
      </c>
      <c r="F4" s="32" t="s">
        <v>456</v>
      </c>
    </row>
    <row r="5" spans="1:6" ht="176" x14ac:dyDescent="0.2">
      <c r="A5" s="31" t="s">
        <v>457</v>
      </c>
      <c r="F5" s="31" t="s">
        <v>457</v>
      </c>
    </row>
    <row r="6" spans="1:6" ht="112" x14ac:dyDescent="0.2">
      <c r="A6" s="32" t="s">
        <v>458</v>
      </c>
      <c r="F6" s="32" t="s">
        <v>459</v>
      </c>
    </row>
    <row r="7" spans="1:6" ht="144" x14ac:dyDescent="0.2">
      <c r="A7" s="31" t="s">
        <v>460</v>
      </c>
      <c r="F7" s="31" t="s">
        <v>461</v>
      </c>
    </row>
    <row r="8" spans="1:6" ht="192" x14ac:dyDescent="0.2">
      <c r="A8" s="32" t="s">
        <v>462</v>
      </c>
      <c r="F8" s="32" t="s">
        <v>462</v>
      </c>
    </row>
    <row r="9" spans="1:6" ht="208" x14ac:dyDescent="0.2">
      <c r="A9" s="31" t="s">
        <v>463</v>
      </c>
      <c r="F9" s="31" t="s">
        <v>464</v>
      </c>
    </row>
    <row r="10" spans="1:6" ht="288" x14ac:dyDescent="0.2">
      <c r="A10" s="32" t="s">
        <v>465</v>
      </c>
      <c r="F10" s="32" t="s">
        <v>466</v>
      </c>
    </row>
    <row r="11" spans="1:6" ht="160" x14ac:dyDescent="0.2">
      <c r="A11" s="31" t="s">
        <v>467</v>
      </c>
      <c r="F11" s="31" t="s">
        <v>468</v>
      </c>
    </row>
    <row r="12" spans="1:6" ht="160" x14ac:dyDescent="0.2">
      <c r="A12" s="32" t="s">
        <v>469</v>
      </c>
      <c r="F12" s="32" t="s">
        <v>470</v>
      </c>
    </row>
    <row r="13" spans="1:6" ht="96" x14ac:dyDescent="0.2">
      <c r="A13" s="31" t="s">
        <v>471</v>
      </c>
      <c r="F13" s="31" t="s">
        <v>472</v>
      </c>
    </row>
    <row r="14" spans="1:6" ht="350" x14ac:dyDescent="0.2">
      <c r="A14" s="32" t="s">
        <v>473</v>
      </c>
      <c r="F14" s="32" t="s">
        <v>474</v>
      </c>
    </row>
    <row r="15" spans="1:6" ht="192" x14ac:dyDescent="0.2">
      <c r="A15" s="31" t="s">
        <v>475</v>
      </c>
      <c r="F15" s="31" t="s">
        <v>476</v>
      </c>
    </row>
    <row r="16" spans="1:6" ht="224" x14ac:dyDescent="0.2">
      <c r="A16" s="32" t="s">
        <v>477</v>
      </c>
      <c r="F16" s="32" t="s">
        <v>478</v>
      </c>
    </row>
    <row r="17" spans="1:6" ht="256" x14ac:dyDescent="0.2">
      <c r="A17" s="31" t="s">
        <v>479</v>
      </c>
      <c r="F17" s="31" t="s">
        <v>480</v>
      </c>
    </row>
    <row r="18" spans="1:6" ht="160" x14ac:dyDescent="0.2">
      <c r="A18" s="32" t="s">
        <v>481</v>
      </c>
      <c r="F18" s="32" t="s">
        <v>482</v>
      </c>
    </row>
    <row r="19" spans="1:6" ht="224" x14ac:dyDescent="0.2">
      <c r="A19" s="31" t="s">
        <v>483</v>
      </c>
      <c r="F19" s="31" t="s">
        <v>484</v>
      </c>
    </row>
    <row r="20" spans="1:6" ht="192" x14ac:dyDescent="0.2">
      <c r="A20" s="32" t="s">
        <v>485</v>
      </c>
      <c r="F20" s="32" t="s">
        <v>486</v>
      </c>
    </row>
    <row r="21" spans="1:6" ht="192" x14ac:dyDescent="0.2">
      <c r="A21" s="31" t="s">
        <v>110</v>
      </c>
      <c r="F21" s="31" t="s">
        <v>487</v>
      </c>
    </row>
    <row r="22" spans="1:6" ht="128" x14ac:dyDescent="0.2">
      <c r="A22" s="32" t="s">
        <v>111</v>
      </c>
      <c r="F22" s="32" t="s">
        <v>488</v>
      </c>
    </row>
    <row r="23" spans="1:6" ht="176" x14ac:dyDescent="0.2">
      <c r="A23" s="31" t="s">
        <v>489</v>
      </c>
      <c r="F23" s="31" t="s">
        <v>490</v>
      </c>
    </row>
    <row r="24" spans="1:6" ht="365" x14ac:dyDescent="0.2">
      <c r="A24" s="32" t="s">
        <v>491</v>
      </c>
      <c r="F24" s="32" t="s">
        <v>492</v>
      </c>
    </row>
    <row r="25" spans="1:6" ht="365" x14ac:dyDescent="0.2">
      <c r="A25" s="31" t="s">
        <v>491</v>
      </c>
      <c r="F25" s="31" t="s">
        <v>492</v>
      </c>
    </row>
    <row r="26" spans="1:6" ht="365" x14ac:dyDescent="0.2">
      <c r="A26" s="32" t="s">
        <v>491</v>
      </c>
      <c r="F26" s="32" t="s">
        <v>492</v>
      </c>
    </row>
    <row r="27" spans="1:6" ht="365" x14ac:dyDescent="0.2">
      <c r="A27" s="31" t="s">
        <v>491</v>
      </c>
      <c r="F27" s="31" t="s">
        <v>492</v>
      </c>
    </row>
    <row r="28" spans="1:6" ht="365" x14ac:dyDescent="0.2">
      <c r="A28" s="32" t="s">
        <v>491</v>
      </c>
      <c r="F28" s="32" t="s">
        <v>492</v>
      </c>
    </row>
    <row r="29" spans="1:6" ht="128" x14ac:dyDescent="0.2">
      <c r="A29" s="31" t="s">
        <v>493</v>
      </c>
      <c r="F29" s="31" t="s">
        <v>494</v>
      </c>
    </row>
    <row r="30" spans="1:6" ht="80" x14ac:dyDescent="0.2">
      <c r="A30" s="32" t="s">
        <v>495</v>
      </c>
      <c r="F30" s="32" t="s">
        <v>496</v>
      </c>
    </row>
    <row r="31" spans="1:6" ht="80" x14ac:dyDescent="0.2">
      <c r="A31" s="31" t="s">
        <v>497</v>
      </c>
      <c r="F31" s="31" t="s">
        <v>498</v>
      </c>
    </row>
    <row r="32" spans="1:6" ht="48" x14ac:dyDescent="0.2">
      <c r="A32" s="32" t="s">
        <v>499</v>
      </c>
      <c r="F32" s="32" t="s">
        <v>500</v>
      </c>
    </row>
    <row r="33" spans="1:6" ht="96" x14ac:dyDescent="0.2">
      <c r="A33" s="31" t="s">
        <v>140</v>
      </c>
      <c r="F33" s="31" t="s">
        <v>501</v>
      </c>
    </row>
    <row r="34" spans="1:6" ht="144" x14ac:dyDescent="0.2">
      <c r="A34" s="32" t="s">
        <v>144</v>
      </c>
      <c r="F34" s="32" t="s">
        <v>502</v>
      </c>
    </row>
    <row r="35" spans="1:6" ht="128" x14ac:dyDescent="0.2">
      <c r="A35" s="31" t="s">
        <v>147</v>
      </c>
      <c r="F35" s="31" t="s">
        <v>503</v>
      </c>
    </row>
    <row r="36" spans="1:6" ht="208" x14ac:dyDescent="0.2">
      <c r="A36" s="32" t="s">
        <v>150</v>
      </c>
      <c r="F36" s="32" t="s">
        <v>504</v>
      </c>
    </row>
    <row r="37" spans="1:6" ht="208" x14ac:dyDescent="0.2">
      <c r="A37" s="31" t="s">
        <v>152</v>
      </c>
      <c r="F37" s="31" t="s">
        <v>505</v>
      </c>
    </row>
    <row r="38" spans="1:6" ht="112" x14ac:dyDescent="0.2">
      <c r="A38" s="32" t="s">
        <v>153</v>
      </c>
      <c r="F38" s="32" t="s">
        <v>506</v>
      </c>
    </row>
    <row r="39" spans="1:6" ht="176" x14ac:dyDescent="0.2">
      <c r="A39" s="31" t="s">
        <v>158</v>
      </c>
      <c r="F39" s="31" t="s">
        <v>507</v>
      </c>
    </row>
    <row r="40" spans="1:6" ht="272" x14ac:dyDescent="0.2">
      <c r="A40" s="32" t="s">
        <v>508</v>
      </c>
      <c r="F40" s="32" t="s">
        <v>509</v>
      </c>
    </row>
    <row r="41" spans="1:6" ht="112" x14ac:dyDescent="0.2">
      <c r="A41" s="31" t="s">
        <v>510</v>
      </c>
      <c r="F41" s="31" t="s">
        <v>511</v>
      </c>
    </row>
    <row r="42" spans="1:6" ht="176" x14ac:dyDescent="0.2">
      <c r="A42" s="32" t="s">
        <v>512</v>
      </c>
      <c r="F42" s="32" t="s">
        <v>513</v>
      </c>
    </row>
    <row r="43" spans="1:6" ht="272" x14ac:dyDescent="0.2">
      <c r="A43" s="31" t="s">
        <v>514</v>
      </c>
      <c r="F43" s="31" t="s">
        <v>515</v>
      </c>
    </row>
    <row r="44" spans="1:6" ht="160" x14ac:dyDescent="0.2">
      <c r="A44" s="32" t="s">
        <v>516</v>
      </c>
      <c r="F44" s="32" t="s">
        <v>517</v>
      </c>
    </row>
    <row r="45" spans="1:6" ht="144" x14ac:dyDescent="0.2">
      <c r="A45" s="31" t="s">
        <v>179</v>
      </c>
      <c r="F45" s="31" t="s">
        <v>518</v>
      </c>
    </row>
    <row r="46" spans="1:6" ht="160" x14ac:dyDescent="0.2">
      <c r="A46" s="32" t="s">
        <v>519</v>
      </c>
      <c r="F46" s="32" t="s">
        <v>520</v>
      </c>
    </row>
    <row r="47" spans="1:6" ht="208" x14ac:dyDescent="0.2">
      <c r="A47" s="31" t="s">
        <v>186</v>
      </c>
      <c r="F47" s="31" t="s">
        <v>521</v>
      </c>
    </row>
    <row r="48" spans="1:6" ht="176" x14ac:dyDescent="0.2">
      <c r="A48" s="32" t="s">
        <v>522</v>
      </c>
      <c r="F48" s="32" t="s">
        <v>523</v>
      </c>
    </row>
    <row r="49" spans="1:6" ht="160" x14ac:dyDescent="0.2">
      <c r="A49" s="31" t="s">
        <v>524</v>
      </c>
      <c r="F49" s="31" t="s">
        <v>525</v>
      </c>
    </row>
    <row r="50" spans="1:6" ht="144" x14ac:dyDescent="0.2">
      <c r="A50" s="32" t="s">
        <v>526</v>
      </c>
      <c r="F50" s="32" t="s">
        <v>527</v>
      </c>
    </row>
    <row r="51" spans="1:6" ht="144" x14ac:dyDescent="0.2">
      <c r="A51" s="31" t="s">
        <v>528</v>
      </c>
      <c r="F51" s="31" t="s">
        <v>529</v>
      </c>
    </row>
    <row r="52" spans="1:6" ht="80" x14ac:dyDescent="0.2">
      <c r="A52" s="32" t="s">
        <v>530</v>
      </c>
      <c r="F52" s="32" t="s">
        <v>530</v>
      </c>
    </row>
    <row r="53" spans="1:6" ht="80" x14ac:dyDescent="0.2">
      <c r="A53" s="31" t="s">
        <v>531</v>
      </c>
      <c r="F53" s="31" t="s">
        <v>532</v>
      </c>
    </row>
    <row r="54" spans="1:6" ht="144" x14ac:dyDescent="0.2">
      <c r="A54" s="32" t="s">
        <v>533</v>
      </c>
      <c r="F54" s="32" t="s">
        <v>534</v>
      </c>
    </row>
    <row r="55" spans="1:6" ht="80" x14ac:dyDescent="0.2">
      <c r="A55" s="31" t="s">
        <v>535</v>
      </c>
      <c r="F55" s="31" t="s">
        <v>536</v>
      </c>
    </row>
    <row r="56" spans="1:6" ht="128" x14ac:dyDescent="0.2">
      <c r="A56" s="32" t="s">
        <v>191</v>
      </c>
      <c r="F56" s="32" t="s">
        <v>537</v>
      </c>
    </row>
    <row r="57" spans="1:6" ht="64" x14ac:dyDescent="0.2">
      <c r="A57" s="31" t="s">
        <v>538</v>
      </c>
      <c r="F57" s="31" t="s">
        <v>539</v>
      </c>
    </row>
    <row r="58" spans="1:6" ht="112" x14ac:dyDescent="0.2">
      <c r="A58" s="32" t="s">
        <v>193</v>
      </c>
      <c r="F58" s="32" t="s">
        <v>540</v>
      </c>
    </row>
    <row r="59" spans="1:6" ht="96" x14ac:dyDescent="0.2">
      <c r="A59" s="31" t="s">
        <v>541</v>
      </c>
      <c r="F59" s="31" t="s">
        <v>542</v>
      </c>
    </row>
    <row r="60" spans="1:6" ht="64" x14ac:dyDescent="0.2">
      <c r="A60" s="32" t="s">
        <v>543</v>
      </c>
      <c r="F60" s="32" t="s">
        <v>544</v>
      </c>
    </row>
    <row r="61" spans="1:6" ht="80" x14ac:dyDescent="0.2">
      <c r="A61" s="31" t="s">
        <v>545</v>
      </c>
      <c r="F61" s="31" t="s">
        <v>546</v>
      </c>
    </row>
    <row r="62" spans="1:6" ht="80" x14ac:dyDescent="0.2">
      <c r="A62" s="32" t="s">
        <v>547</v>
      </c>
      <c r="F62" s="32" t="s">
        <v>548</v>
      </c>
    </row>
    <row r="63" spans="1:6" ht="80" x14ac:dyDescent="0.2">
      <c r="A63" s="31" t="s">
        <v>549</v>
      </c>
      <c r="F63" s="31" t="s">
        <v>550</v>
      </c>
    </row>
    <row r="64" spans="1:6" ht="192" x14ac:dyDescent="0.2">
      <c r="A64" s="32" t="s">
        <v>551</v>
      </c>
      <c r="F64" s="32" t="s">
        <v>552</v>
      </c>
    </row>
    <row r="65" spans="1:6" ht="320" x14ac:dyDescent="0.2">
      <c r="A65" s="31" t="s">
        <v>553</v>
      </c>
      <c r="F65" s="31" t="s">
        <v>554</v>
      </c>
    </row>
    <row r="66" spans="1:6" ht="48" x14ac:dyDescent="0.2">
      <c r="A66" s="32" t="s">
        <v>555</v>
      </c>
      <c r="F66" s="32" t="s">
        <v>556</v>
      </c>
    </row>
    <row r="67" spans="1:6" ht="112" x14ac:dyDescent="0.2">
      <c r="A67" s="31" t="s">
        <v>557</v>
      </c>
      <c r="F67" s="31" t="s">
        <v>558</v>
      </c>
    </row>
    <row r="68" spans="1:6" ht="96" x14ac:dyDescent="0.2">
      <c r="A68" s="32" t="s">
        <v>559</v>
      </c>
      <c r="F68" s="32" t="s">
        <v>560</v>
      </c>
    </row>
    <row r="69" spans="1:6" ht="80" x14ac:dyDescent="0.2">
      <c r="A69" s="31" t="s">
        <v>561</v>
      </c>
      <c r="F69" s="31" t="s">
        <v>562</v>
      </c>
    </row>
    <row r="70" spans="1:6" ht="176" x14ac:dyDescent="0.2">
      <c r="A70" s="32" t="s">
        <v>563</v>
      </c>
      <c r="F70" s="32" t="s">
        <v>564</v>
      </c>
    </row>
    <row r="71" spans="1:6" ht="128" x14ac:dyDescent="0.2">
      <c r="A71" s="31" t="s">
        <v>565</v>
      </c>
      <c r="F71" s="31" t="s">
        <v>566</v>
      </c>
    </row>
    <row r="72" spans="1:6" ht="160" x14ac:dyDescent="0.2">
      <c r="A72" s="32" t="s">
        <v>567</v>
      </c>
      <c r="F72" s="32" t="s">
        <v>568</v>
      </c>
    </row>
    <row r="73" spans="1:6" ht="144" x14ac:dyDescent="0.2">
      <c r="A73" s="31" t="s">
        <v>569</v>
      </c>
      <c r="F73" s="31" t="s">
        <v>570</v>
      </c>
    </row>
    <row r="74" spans="1:6" ht="144" x14ac:dyDescent="0.2">
      <c r="A74" s="32" t="s">
        <v>571</v>
      </c>
      <c r="F74" s="32" t="s">
        <v>572</v>
      </c>
    </row>
  </sheetData>
  <hyperlinks>
    <hyperlink ref="A1" r:id="rId1" xr:uid="{9D14599F-6D2A-4826-BFE1-D28A7A352EA8}"/>
    <hyperlink ref="A2" r:id="rId2" xr:uid="{B4A0A6A2-56A7-4690-90BC-EAE60892D189}"/>
    <hyperlink ref="A3" r:id="rId3" xr:uid="{483C8C58-1DEC-447E-A551-5118CBCCB0F0}"/>
    <hyperlink ref="A4" r:id="rId4" display="Managing Tannin Chemistry in the Winery" xr:uid="{F56F6726-CF8E-479A-BD35-6BB2EA07A74D}"/>
    <hyperlink ref="A5" r:id="rId5" display="Understanding Anthocyanin Degradation During Heatwaves in Cabernet Sauvignon" xr:uid="{7DBE705F-A303-480C-898A-0AEDFA1F02F8}"/>
    <hyperlink ref="A6" r:id="rId6" xr:uid="{722DA3DC-5187-4D09-8659-283D058A7CA2}"/>
    <hyperlink ref="A7" r:id="rId7" display="Genomics and Phenomics Tools for Improved Grapevine Rootstock Breeding" xr:uid="{440F81A5-8A20-4BC2-BD57-D7B05A6D7033}"/>
    <hyperlink ref="A8" r:id="rId8" display="Grape germplasm evaluation to identify potential host plant resistance for vine mealybug" xr:uid="{DE1AFC32-727E-4DF0-9052-9A99D14E39B8}"/>
    <hyperlink ref="A9" r:id="rId9" xr:uid="{54694F4E-8F0F-4BF5-A5BB-48839A0154A5}"/>
    <hyperlink ref="A10" r:id="rId10" xr:uid="{6A88600C-FD0B-4762-83BE-E7302FDAD7C9}"/>
    <hyperlink ref="A11" r:id="rId11" xr:uid="{4FDD14DA-C776-4291-AEBC-DE51FAC40236}"/>
    <hyperlink ref="A12" r:id="rId12" xr:uid="{AEAEE2EA-0181-491E-BF44-5D666826F6BE}"/>
    <hyperlink ref="A14" r:id="rId13" xr:uid="{A72DA38B-6E19-461A-B538-0C34177563A6}"/>
    <hyperlink ref="A13" r:id="rId14" xr:uid="{49281974-CD94-4D7F-A169-98B5AD4C2848}"/>
    <hyperlink ref="A15" r:id="rId15" xr:uid="{800DB042-D633-4684-9DFF-1CC2CF4EDB0B}"/>
    <hyperlink ref="A16" r:id="rId16" xr:uid="{64B5E011-D0E0-4708-8D63-3F6991CDD266}"/>
    <hyperlink ref="A17" r:id="rId17" xr:uid="{54B4AB85-4447-43C7-B153-478F53B5DA79}"/>
    <hyperlink ref="A18" r:id="rId18" xr:uid="{B3F956B7-2DA5-4085-AD03-7702E4B79E9A}"/>
    <hyperlink ref="A19" r:id="rId19" xr:uid="{2A710D2C-E966-457D-893E-37EFACA22657}"/>
    <hyperlink ref="A20" r:id="rId20" xr:uid="{455E2CEE-4811-4528-BCA9-4DB4EC047345}"/>
    <hyperlink ref="A21" r:id="rId21" xr:uid="{86EE8275-DA97-41DA-B8AA-900C11AFE365}"/>
    <hyperlink ref="A22" r:id="rId22" xr:uid="{1BF5F0AD-DECB-43BC-9739-0AA131382422}"/>
    <hyperlink ref="A23" r:id="rId23" xr:uid="{103EFD68-BD44-4F63-B9E7-1772308AFCE1}"/>
    <hyperlink ref="A24" r:id="rId24" xr:uid="{BF2A59E4-15CC-4946-AD5A-AA78EC2CA8B0}"/>
    <hyperlink ref="A25" r:id="rId25" xr:uid="{B179882A-1BBC-4649-9D8E-4BCE4BBEC6CF}"/>
    <hyperlink ref="A26" r:id="rId26" xr:uid="{40DC7961-EB32-4513-95E9-0A690D77B8AE}"/>
    <hyperlink ref="A27" r:id="rId27" xr:uid="{ED2751A4-6D98-4B26-92F5-0D1916941979}"/>
    <hyperlink ref="A28" r:id="rId28" xr:uid="{58248FE9-724F-4D59-85D5-AE6722CB005C}"/>
    <hyperlink ref="A29" r:id="rId29" xr:uid="{44E1DE65-DF24-4059-A358-481695259D01}"/>
    <hyperlink ref="A36" r:id="rId30" xr:uid="{41341863-BA89-4FCD-B331-126905C074B0}"/>
    <hyperlink ref="A37" r:id="rId31" xr:uid="{BAB36E16-093B-4D9D-BC2C-46D2A00D6583}"/>
    <hyperlink ref="A38" r:id="rId32" xr:uid="{BC65DAD3-7EE6-479F-9ED6-704C6D518FDA}"/>
    <hyperlink ref="A39" r:id="rId33" xr:uid="{3236951D-62E8-449F-8941-9A3C0F387775}"/>
    <hyperlink ref="A40" r:id="rId34" xr:uid="{CB24DA76-77F7-4B90-B2D8-211F7ECEC398}"/>
    <hyperlink ref="A41" r:id="rId35" xr:uid="{054352A6-AB29-4278-9CC0-436F79DD0DF7}"/>
    <hyperlink ref="A42" r:id="rId36" xr:uid="{1061093A-E8A6-4F89-A92D-D83D4690F57E}"/>
    <hyperlink ref="A43" r:id="rId37" xr:uid="{EC5BAB53-4C57-412B-8436-7771D9DE7197}"/>
    <hyperlink ref="A44" r:id="rId38" display="https://portal.nifa.usda.gov/enterprise-search/cris_projects/1033878" xr:uid="{8607527B-719A-4AC2-B27C-2AA80A32321A}"/>
    <hyperlink ref="A45" r:id="rId39" display="https://portal.nifa.usda.gov/enterprise-search/cris_projects/0447611" xr:uid="{90C40129-6B82-4225-8C54-DEA65344B55D}"/>
    <hyperlink ref="A46:A63" r:id="rId40" display="Maintain fungicide resistance testing capabilities for grape diseases-2025-2026" xr:uid="{99BE6A35-D58C-4325-B1D4-073799581990}"/>
    <hyperlink ref="A64:A74" r:id="rId41" display="Optimizing biopesticide strategies for PD management in vineyards that have recovered from PD" xr:uid="{DE4035C6-99F4-4BB0-AE22-574DD6865967}"/>
    <hyperlink ref="A35" r:id="rId42" xr:uid="{72ABB3BA-2B22-4714-B555-067212EF0080}"/>
    <hyperlink ref="A30:A34" r:id="rId43" display="RNAi against Red Blotch Virus" xr:uid="{20493F49-D893-4214-9EFF-82896C930046}"/>
    <hyperlink ref="F1" r:id="rId44" xr:uid="{34EA5E9F-BCD4-4834-BF7C-21ED4D2FEA5E}"/>
    <hyperlink ref="F2" r:id="rId45" xr:uid="{F511F8D4-1F43-4B52-9D4D-C74EA5B7FC3C}"/>
    <hyperlink ref="F3" r:id="rId46" xr:uid="{5E53090F-9332-4B89-A548-5FE9B42B36C3}"/>
    <hyperlink ref="F4" r:id="rId47" xr:uid="{4F8D9C1E-28AA-42D6-BEB3-5C17BAFB9054}"/>
    <hyperlink ref="F5" r:id="rId48" xr:uid="{FB60A65E-0F85-45A6-8E29-89BA9265BDB6}"/>
    <hyperlink ref="F6" r:id="rId49" xr:uid="{98C4464D-62CA-4A3A-9249-987BFFBC070B}"/>
    <hyperlink ref="F7" r:id="rId50" xr:uid="{05E9DF02-E986-471F-9BB2-4DBDF45187F8}"/>
    <hyperlink ref="F8" r:id="rId51" xr:uid="{0A881DAF-3A01-48C3-B4AD-C45AB7762C23}"/>
    <hyperlink ref="F9" r:id="rId52" xr:uid="{06F36C47-02A5-4C84-A29E-69F71EA53000}"/>
    <hyperlink ref="F10" r:id="rId53" xr:uid="{9FD48BA5-9CE3-430E-8930-5235F242BBAB}"/>
    <hyperlink ref="F11" r:id="rId54" xr:uid="{9D650EC6-9F54-4CED-B316-B8B2DD296D37}"/>
    <hyperlink ref="F12" r:id="rId55" xr:uid="{EB3D068F-7919-4D96-8AF2-67FA5E220624}"/>
    <hyperlink ref="F13" r:id="rId56" xr:uid="{B481EFA1-087D-4DAF-A1E1-3C9438E7E92C}"/>
    <hyperlink ref="F14" r:id="rId57" xr:uid="{68F06315-D04D-4D70-BEB2-9EE3C22A12A6}"/>
    <hyperlink ref="F15" r:id="rId58" xr:uid="{C47240C2-7B4F-4EFE-9CF0-84309E1A2456}"/>
    <hyperlink ref="F16" r:id="rId59" xr:uid="{16619682-150E-479D-B509-F5C528576BA3}"/>
    <hyperlink ref="F17" r:id="rId60" xr:uid="{B2AA072F-3172-4CBC-A62B-2E25B174D71F}"/>
    <hyperlink ref="F18" r:id="rId61" xr:uid="{621F59C7-4159-4EBD-8BD0-2D3059216287}"/>
    <hyperlink ref="F19" r:id="rId62" xr:uid="{2B9DE81F-098E-4602-BBDA-057EFC1858F6}"/>
    <hyperlink ref="F20" r:id="rId63" xr:uid="{77B630EF-547C-4FBB-B3CB-ABEFD529256E}"/>
    <hyperlink ref="F21" r:id="rId64" xr:uid="{45DFB9F0-70F3-456D-83F0-8A111DB76B55}"/>
    <hyperlink ref="F22" r:id="rId65" xr:uid="{1EB628F0-F583-4E07-B50F-D748DAD8A641}"/>
    <hyperlink ref="F23" r:id="rId66" xr:uid="{711E326E-55C6-4178-A090-35BCDE12DB0B}"/>
    <hyperlink ref="F24" r:id="rId67" xr:uid="{C754700E-5504-4F56-B361-5468111A7898}"/>
    <hyperlink ref="F25" r:id="rId68" xr:uid="{349C1F63-37E3-4C6C-95FC-C2BFB2C1DE95}"/>
    <hyperlink ref="F26" r:id="rId69" xr:uid="{32C32C7B-74E9-4257-A588-0941C422B82B}"/>
    <hyperlink ref="F27" r:id="rId70" xr:uid="{EE7FF1B9-B009-417F-A09B-32CE8B06866A}"/>
    <hyperlink ref="F28" r:id="rId71" xr:uid="{D0330B0A-B99F-4E5C-A25B-9471C613DF5E}"/>
    <hyperlink ref="F29" r:id="rId72" xr:uid="{E90B0425-88D5-4718-8548-FC5A664A6D4D}"/>
    <hyperlink ref="F30" r:id="rId73" xr:uid="{2F63C3D8-E047-41EE-9A3B-DCC91B7BB433}"/>
    <hyperlink ref="F31" r:id="rId74" xr:uid="{6A8E5256-6308-448E-B7A9-FD39DCB52333}"/>
    <hyperlink ref="F32" r:id="rId75" xr:uid="{E74C0F65-D319-4B44-B67C-0C6857A732F9}"/>
    <hyperlink ref="F33" r:id="rId76" xr:uid="{48BA6F30-95AF-442B-8FCF-34B484710402}"/>
    <hyperlink ref="F34" r:id="rId77" xr:uid="{C08CAC1B-ADE4-4813-A40D-02D30D2F1FC1}"/>
    <hyperlink ref="F35" r:id="rId78" xr:uid="{0EDB1DB7-D258-46DF-B8E1-07A701D3F88B}"/>
    <hyperlink ref="F36" r:id="rId79" xr:uid="{787666E7-8CCD-473B-BD81-38B556B9983B}"/>
    <hyperlink ref="F37" r:id="rId80" xr:uid="{A43B8801-282C-418C-A5DC-99DA2931ACC3}"/>
    <hyperlink ref="F38" r:id="rId81" xr:uid="{D82F02DE-C731-4828-A52B-DD5BFDDCBD14}"/>
    <hyperlink ref="F39" r:id="rId82" xr:uid="{7F7A9901-08B9-49AB-91CE-915B4F9F1FF5}"/>
    <hyperlink ref="F40" r:id="rId83" xr:uid="{5A4737EA-E6F3-4308-A87E-75BD061BD0E7}"/>
    <hyperlink ref="F41" r:id="rId84" xr:uid="{096AA8A8-1D9C-491D-B8A5-D07DD2BE98F2}"/>
    <hyperlink ref="F42" r:id="rId85" xr:uid="{BDCFFBD9-0D5F-4AE7-B98C-9D6054564C58}"/>
    <hyperlink ref="F43" r:id="rId86" xr:uid="{8886E510-BD46-4A5D-BA7B-F9EFDEEF3471}"/>
    <hyperlink ref="F44" r:id="rId87" xr:uid="{648BB6DD-686B-4487-9937-AB9B33525865}"/>
    <hyperlink ref="F45" r:id="rId88" xr:uid="{295E352E-CBDC-402C-8275-68D4C46F024F}"/>
    <hyperlink ref="F46" r:id="rId89" xr:uid="{AB1A802D-0010-49A0-817C-6377B0642F32}"/>
    <hyperlink ref="F47" r:id="rId90" xr:uid="{2A3ED7C1-C380-4355-8FA8-7B531911F499}"/>
    <hyperlink ref="F48" r:id="rId91" xr:uid="{906F8987-2401-4BB4-8514-B214B13CE8D0}"/>
    <hyperlink ref="F49" r:id="rId92" xr:uid="{B69ADB4A-9338-4312-AD67-53C6CA1728F0}"/>
    <hyperlink ref="F50" r:id="rId93" xr:uid="{91B657D1-B0D6-44C1-8961-DE10D2D675A4}"/>
    <hyperlink ref="F51" r:id="rId94" xr:uid="{C235BA1C-CFD7-4822-84FB-FC81F35FE2EB}"/>
    <hyperlink ref="F52" r:id="rId95" xr:uid="{232DE7D1-E20D-43AC-8EE9-1BF79A61F3B7}"/>
    <hyperlink ref="F53" r:id="rId96" xr:uid="{AB1E284B-784B-46B4-8178-50CCE409C300}"/>
    <hyperlink ref="F54" r:id="rId97" xr:uid="{D8920113-EB23-44E0-BADB-B4EDFE4A3A7D}"/>
    <hyperlink ref="F55" r:id="rId98" xr:uid="{6C2E4786-FAAA-4EFD-BC8E-AE21B89B1281}"/>
    <hyperlink ref="F56" r:id="rId99" xr:uid="{3B819168-0709-4545-A5B9-E416972A956F}"/>
    <hyperlink ref="F57" r:id="rId100" xr:uid="{BD90A819-C69E-4AD4-83C7-B8E9459C4812}"/>
    <hyperlink ref="F58" r:id="rId101" xr:uid="{3B143810-4E9C-493E-951A-E625B6D3C58A}"/>
    <hyperlink ref="F59" r:id="rId102" xr:uid="{6D23DFD3-0E1B-48A1-8BB2-49EBD8C7273C}"/>
    <hyperlink ref="F60" r:id="rId103" xr:uid="{705BA6E8-E765-4EAF-AD18-E57A28A158DC}"/>
    <hyperlink ref="F61" r:id="rId104" xr:uid="{90BC8C8D-81E5-4CF3-B711-A1B4944E0CAD}"/>
    <hyperlink ref="F62" r:id="rId105" xr:uid="{082B00BF-6480-4E89-B34E-39E51EE9412A}"/>
    <hyperlink ref="F63" r:id="rId106" xr:uid="{7CD68EBE-565D-4AF1-AB39-8AB145E627C0}"/>
    <hyperlink ref="F64" r:id="rId107" xr:uid="{50C475D0-ED9A-48AE-8AB1-8E38AC10B335}"/>
    <hyperlink ref="F65" r:id="rId108" xr:uid="{C0738569-EEC1-4715-B40E-F3A9AA6B4B10}"/>
    <hyperlink ref="F66" r:id="rId109" xr:uid="{27283FC2-7A3C-4E57-BF1B-0F3681F6FFF4}"/>
    <hyperlink ref="F67" r:id="rId110" xr:uid="{6AFC7C9B-5B83-431D-8737-009FB6C23654}"/>
    <hyperlink ref="F68" r:id="rId111" xr:uid="{32436E35-F03D-4DAB-95BE-CB98E442708B}"/>
    <hyperlink ref="F69" r:id="rId112" xr:uid="{A8E317BB-2FEB-4A85-B93B-D252D74CC29A}"/>
    <hyperlink ref="F70" r:id="rId113" xr:uid="{E0815F72-591B-42AC-94B3-632DE5CE6759}"/>
    <hyperlink ref="F71" r:id="rId114" xr:uid="{32043D4E-2D31-49F3-A8B9-8BA967835542}"/>
    <hyperlink ref="F72" r:id="rId115" xr:uid="{242C6525-CE87-4018-9EF6-C8832D67958E}"/>
    <hyperlink ref="F73" r:id="rId116" xr:uid="{447D502C-5CC8-4985-9E04-46CB9ECDE7FA}"/>
    <hyperlink ref="F74" r:id="rId117" xr:uid="{6F7158ED-1C8D-4ADC-94A9-F0943FB8C8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0073-7928-4E8D-911D-AD35B42540BC}">
  <sheetPr codeName="Sheet3"/>
  <dimension ref="A1:B26"/>
  <sheetViews>
    <sheetView workbookViewId="0"/>
  </sheetViews>
  <sheetFormatPr baseColWidth="10" defaultColWidth="8.83203125" defaultRowHeight="15" x14ac:dyDescent="0.2"/>
  <cols>
    <col min="1" max="1" width="15" customWidth="1"/>
    <col min="2" max="2" width="32.6640625" customWidth="1"/>
  </cols>
  <sheetData>
    <row r="1" spans="1:2" ht="16" x14ac:dyDescent="0.2">
      <c r="A1" s="3" t="s">
        <v>573</v>
      </c>
      <c r="B1" s="3"/>
    </row>
    <row r="2" spans="1:2" ht="16" x14ac:dyDescent="0.2">
      <c r="A2" s="3" t="s">
        <v>574</v>
      </c>
      <c r="B2" s="3"/>
    </row>
    <row r="3" spans="1:2" ht="16" x14ac:dyDescent="0.2">
      <c r="A3" s="3"/>
      <c r="B3" s="4"/>
    </row>
    <row r="4" spans="1:2" ht="16" x14ac:dyDescent="0.2">
      <c r="A4" s="5" t="s">
        <v>575</v>
      </c>
      <c r="B4" s="3"/>
    </row>
    <row r="5" spans="1:2" ht="16" x14ac:dyDescent="0.2">
      <c r="A5" s="4"/>
      <c r="B5" s="4"/>
    </row>
    <row r="6" spans="1:2" ht="16" x14ac:dyDescent="0.2">
      <c r="A6" s="3"/>
      <c r="B6" s="6" t="s">
        <v>576</v>
      </c>
    </row>
    <row r="7" spans="1:2" ht="16" x14ac:dyDescent="0.2">
      <c r="A7" s="7" t="s">
        <v>577</v>
      </c>
      <c r="B7" s="8" t="s">
        <v>578</v>
      </c>
    </row>
    <row r="8" spans="1:2" ht="16" x14ac:dyDescent="0.2">
      <c r="A8" s="3"/>
      <c r="B8" s="6"/>
    </row>
    <row r="9" spans="1:2" ht="16" x14ac:dyDescent="0.2">
      <c r="A9" s="9" t="s">
        <v>579</v>
      </c>
      <c r="B9" s="10">
        <f>759626-26</f>
        <v>759600</v>
      </c>
    </row>
    <row r="10" spans="1:2" ht="16" x14ac:dyDescent="0.2">
      <c r="A10" s="9" t="s">
        <v>580</v>
      </c>
      <c r="B10" s="10">
        <f>4730422-22</f>
        <v>4730400</v>
      </c>
    </row>
    <row r="11" spans="1:2" ht="16" x14ac:dyDescent="0.2">
      <c r="A11" s="9" t="s">
        <v>581</v>
      </c>
      <c r="B11" s="10">
        <f>3989334-34</f>
        <v>3989300</v>
      </c>
    </row>
    <row r="12" spans="1:2" ht="16" x14ac:dyDescent="0.2">
      <c r="A12" s="9" t="s">
        <v>582</v>
      </c>
      <c r="B12" s="10">
        <f>502076+24</f>
        <v>502100</v>
      </c>
    </row>
    <row r="13" spans="1:2" ht="16" x14ac:dyDescent="0.2">
      <c r="A13" s="9" t="s">
        <v>583</v>
      </c>
      <c r="B13" s="10">
        <f>119336-36</f>
        <v>119300</v>
      </c>
    </row>
    <row r="14" spans="1:2" ht="16" x14ac:dyDescent="0.2">
      <c r="A14" s="9" t="s">
        <v>584</v>
      </c>
      <c r="B14" s="10">
        <v>216100</v>
      </c>
    </row>
    <row r="15" spans="1:2" ht="16" x14ac:dyDescent="0.2">
      <c r="A15" s="9" t="s">
        <v>585</v>
      </c>
      <c r="B15" s="10">
        <f>1655854+46</f>
        <v>1655900</v>
      </c>
    </row>
    <row r="16" spans="1:2" ht="16" x14ac:dyDescent="0.2">
      <c r="A16" s="9" t="s">
        <v>586</v>
      </c>
      <c r="B16" s="10">
        <f>169349+51</f>
        <v>169400</v>
      </c>
    </row>
    <row r="17" spans="1:2" ht="16" x14ac:dyDescent="0.2">
      <c r="A17" s="9" t="s">
        <v>587</v>
      </c>
      <c r="B17" s="10">
        <f>1977152-52</f>
        <v>1977100</v>
      </c>
    </row>
    <row r="18" spans="1:2" ht="16" x14ac:dyDescent="0.2">
      <c r="A18" s="9" t="s">
        <v>588</v>
      </c>
      <c r="B18" s="10">
        <f>5076071+29</f>
        <v>5076100</v>
      </c>
    </row>
    <row r="19" spans="1:2" ht="16" x14ac:dyDescent="0.2">
      <c r="A19" s="9" t="s">
        <v>589</v>
      </c>
      <c r="B19" s="10">
        <f>655252+48</f>
        <v>655300</v>
      </c>
    </row>
    <row r="20" spans="1:2" ht="16" x14ac:dyDescent="0.2">
      <c r="A20" s="9" t="s">
        <v>590</v>
      </c>
      <c r="B20" s="10">
        <v>0</v>
      </c>
    </row>
    <row r="21" spans="1:2" ht="16" x14ac:dyDescent="0.2">
      <c r="A21" s="9" t="s">
        <v>591</v>
      </c>
      <c r="B21" s="10">
        <v>0</v>
      </c>
    </row>
    <row r="22" spans="1:2" ht="16" x14ac:dyDescent="0.2">
      <c r="A22" s="9" t="s">
        <v>592</v>
      </c>
      <c r="B22" s="10">
        <v>0</v>
      </c>
    </row>
    <row r="23" spans="1:2" ht="16" x14ac:dyDescent="0.2">
      <c r="A23" s="9" t="s">
        <v>593</v>
      </c>
      <c r="B23" s="10">
        <v>0</v>
      </c>
    </row>
    <row r="24" spans="1:2" ht="16" x14ac:dyDescent="0.2">
      <c r="A24" s="9" t="s">
        <v>594</v>
      </c>
      <c r="B24" s="10">
        <v>0</v>
      </c>
    </row>
    <row r="25" spans="1:2" ht="16" x14ac:dyDescent="0.2">
      <c r="A25" s="9" t="s">
        <v>595</v>
      </c>
      <c r="B25" s="10">
        <v>0</v>
      </c>
    </row>
    <row r="26" spans="1:2" ht="16" x14ac:dyDescent="0.2">
      <c r="A26" s="11" t="s">
        <v>596</v>
      </c>
      <c r="B26" s="12">
        <f>SUM(B9:B25)</f>
        <v>19850600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3D3A-72CA-4801-951A-0E237FCE4F9D}">
  <sheetPr codeName="Sheet4"/>
  <dimension ref="A1:D29"/>
  <sheetViews>
    <sheetView workbookViewId="0">
      <selection sqref="A1:D1"/>
    </sheetView>
  </sheetViews>
  <sheetFormatPr baseColWidth="10" defaultColWidth="8.83203125" defaultRowHeight="15" x14ac:dyDescent="0.2"/>
  <cols>
    <col min="1" max="1" width="37.83203125" customWidth="1"/>
    <col min="2" max="2" width="20.33203125" customWidth="1"/>
    <col min="3" max="3" width="76.5" customWidth="1"/>
    <col min="4" max="4" width="17" customWidth="1"/>
  </cols>
  <sheetData>
    <row r="1" spans="1:4" ht="26.25" customHeight="1" x14ac:dyDescent="0.2">
      <c r="A1" s="173" t="s">
        <v>597</v>
      </c>
      <c r="B1" s="173"/>
      <c r="C1" s="173"/>
      <c r="D1" s="173"/>
    </row>
    <row r="2" spans="1:4" ht="16" x14ac:dyDescent="0.2">
      <c r="A2" s="13" t="s">
        <v>577</v>
      </c>
      <c r="B2" s="14" t="s">
        <v>598</v>
      </c>
      <c r="C2" s="15" t="s">
        <v>599</v>
      </c>
      <c r="D2" s="15" t="s">
        <v>600</v>
      </c>
    </row>
    <row r="3" spans="1:4" ht="32.25" customHeight="1" x14ac:dyDescent="0.2">
      <c r="A3" s="16" t="s">
        <v>601</v>
      </c>
      <c r="B3" s="17" t="s">
        <v>602</v>
      </c>
      <c r="C3" s="2" t="s">
        <v>603</v>
      </c>
      <c r="D3" s="17" t="s">
        <v>604</v>
      </c>
    </row>
    <row r="4" spans="1:4" ht="34.5" customHeight="1" x14ac:dyDescent="0.2">
      <c r="A4" s="16"/>
      <c r="B4" s="17" t="s">
        <v>605</v>
      </c>
      <c r="C4" s="2" t="s">
        <v>606</v>
      </c>
      <c r="D4" s="17" t="s">
        <v>607</v>
      </c>
    </row>
    <row r="5" spans="1:4" ht="33" customHeight="1" x14ac:dyDescent="0.2">
      <c r="A5" s="16"/>
      <c r="B5" s="17" t="s">
        <v>608</v>
      </c>
      <c r="C5" s="2" t="s">
        <v>609</v>
      </c>
      <c r="D5" s="17" t="s">
        <v>610</v>
      </c>
    </row>
    <row r="6" spans="1:4" ht="34.5" customHeight="1" x14ac:dyDescent="0.2">
      <c r="A6" s="18" t="s">
        <v>611</v>
      </c>
      <c r="B6" s="19" t="s">
        <v>612</v>
      </c>
      <c r="C6" s="20" t="s">
        <v>613</v>
      </c>
      <c r="D6" s="19" t="s">
        <v>279</v>
      </c>
    </row>
    <row r="7" spans="1:4" ht="33.75" customHeight="1" x14ac:dyDescent="0.2">
      <c r="A7" s="18"/>
      <c r="B7" s="19" t="s">
        <v>614</v>
      </c>
      <c r="C7" s="20" t="s">
        <v>615</v>
      </c>
      <c r="D7" s="19" t="s">
        <v>616</v>
      </c>
    </row>
    <row r="8" spans="1:4" ht="33.75" customHeight="1" x14ac:dyDescent="0.2">
      <c r="A8" s="18"/>
      <c r="B8" s="19" t="s">
        <v>617</v>
      </c>
      <c r="C8" s="20" t="s">
        <v>618</v>
      </c>
      <c r="D8" s="19" t="s">
        <v>619</v>
      </c>
    </row>
    <row r="9" spans="1:4" ht="33.75" customHeight="1" x14ac:dyDescent="0.2">
      <c r="A9" s="18"/>
      <c r="B9" s="19" t="s">
        <v>620</v>
      </c>
      <c r="C9" s="20" t="s">
        <v>621</v>
      </c>
      <c r="D9" s="19" t="s">
        <v>622</v>
      </c>
    </row>
    <row r="10" spans="1:4" ht="49.5" customHeight="1" x14ac:dyDescent="0.2">
      <c r="A10" s="16" t="s">
        <v>623</v>
      </c>
      <c r="B10" s="17" t="s">
        <v>624</v>
      </c>
      <c r="C10" s="2" t="s">
        <v>625</v>
      </c>
      <c r="D10" s="17" t="s">
        <v>626</v>
      </c>
    </row>
    <row r="11" spans="1:4" ht="25.5" customHeight="1" x14ac:dyDescent="0.2">
      <c r="A11" s="16"/>
      <c r="B11" s="17" t="s">
        <v>627</v>
      </c>
      <c r="C11" s="2" t="s">
        <v>628</v>
      </c>
      <c r="D11" s="17" t="s">
        <v>629</v>
      </c>
    </row>
    <row r="12" spans="1:4" ht="33" customHeight="1" x14ac:dyDescent="0.2">
      <c r="A12" s="16"/>
      <c r="B12" s="17" t="s">
        <v>630</v>
      </c>
      <c r="C12" s="2" t="s">
        <v>631</v>
      </c>
      <c r="D12" s="17" t="s">
        <v>632</v>
      </c>
    </row>
    <row r="13" spans="1:4" ht="34.5" customHeight="1" x14ac:dyDescent="0.2">
      <c r="A13" s="18" t="s">
        <v>633</v>
      </c>
      <c r="B13" s="19" t="s">
        <v>634</v>
      </c>
      <c r="C13" s="20" t="s">
        <v>635</v>
      </c>
      <c r="D13" s="19" t="s">
        <v>636</v>
      </c>
    </row>
    <row r="14" spans="1:4" ht="31.5" customHeight="1" x14ac:dyDescent="0.2">
      <c r="A14" s="16" t="s">
        <v>637</v>
      </c>
      <c r="B14" s="17" t="s">
        <v>638</v>
      </c>
      <c r="C14" s="2" t="s">
        <v>639</v>
      </c>
      <c r="D14" s="17" t="s">
        <v>640</v>
      </c>
    </row>
    <row r="15" spans="1:4" ht="34.5" customHeight="1" x14ac:dyDescent="0.2">
      <c r="A15" s="18" t="s">
        <v>641</v>
      </c>
      <c r="B15" s="19" t="s">
        <v>642</v>
      </c>
      <c r="C15" s="20" t="s">
        <v>643</v>
      </c>
      <c r="D15" s="19" t="s">
        <v>644</v>
      </c>
    </row>
    <row r="16" spans="1:4" ht="35.25" customHeight="1" x14ac:dyDescent="0.2">
      <c r="A16" s="16" t="s">
        <v>645</v>
      </c>
      <c r="B16" s="17" t="s">
        <v>646</v>
      </c>
      <c r="C16" s="21" t="s">
        <v>647</v>
      </c>
      <c r="D16" s="17" t="s">
        <v>648</v>
      </c>
    </row>
    <row r="17" spans="1:4" ht="18" customHeight="1" x14ac:dyDescent="0.2">
      <c r="A17" s="16"/>
      <c r="B17" s="17" t="s">
        <v>649</v>
      </c>
      <c r="C17" s="21" t="s">
        <v>650</v>
      </c>
      <c r="D17" s="17" t="s">
        <v>651</v>
      </c>
    </row>
    <row r="18" spans="1:4" ht="33.75" customHeight="1" x14ac:dyDescent="0.2">
      <c r="A18" s="16"/>
      <c r="B18" s="17" t="s">
        <v>652</v>
      </c>
      <c r="C18" s="21" t="s">
        <v>653</v>
      </c>
      <c r="D18" s="17" t="s">
        <v>654</v>
      </c>
    </row>
    <row r="19" spans="1:4" ht="30.75" customHeight="1" x14ac:dyDescent="0.2">
      <c r="A19" s="18" t="s">
        <v>655</v>
      </c>
      <c r="B19" s="19" t="s">
        <v>656</v>
      </c>
      <c r="C19" s="20" t="s">
        <v>657</v>
      </c>
      <c r="D19" s="19" t="s">
        <v>658</v>
      </c>
    </row>
    <row r="20" spans="1:4" ht="50.25" customHeight="1" x14ac:dyDescent="0.2">
      <c r="A20" s="16" t="s">
        <v>659</v>
      </c>
      <c r="B20" s="17" t="s">
        <v>660</v>
      </c>
      <c r="C20" s="2" t="s">
        <v>661</v>
      </c>
      <c r="D20" s="17" t="s">
        <v>662</v>
      </c>
    </row>
    <row r="21" spans="1:4" ht="39.75" customHeight="1" x14ac:dyDescent="0.2">
      <c r="A21" s="16"/>
      <c r="B21" s="17" t="s">
        <v>663</v>
      </c>
      <c r="C21" s="2" t="s">
        <v>664</v>
      </c>
      <c r="D21" s="17" t="s">
        <v>662</v>
      </c>
    </row>
    <row r="22" spans="1:4" ht="35.25" customHeight="1" x14ac:dyDescent="0.2">
      <c r="A22" s="18" t="s">
        <v>665</v>
      </c>
      <c r="B22" s="19" t="s">
        <v>666</v>
      </c>
      <c r="C22" s="20" t="s">
        <v>667</v>
      </c>
      <c r="D22" s="19" t="s">
        <v>668</v>
      </c>
    </row>
    <row r="23" spans="1:4" ht="36.75" customHeight="1" x14ac:dyDescent="0.2">
      <c r="A23" s="18"/>
      <c r="B23" s="19" t="s">
        <v>669</v>
      </c>
      <c r="C23" s="20" t="s">
        <v>670</v>
      </c>
      <c r="D23" s="19" t="s">
        <v>671</v>
      </c>
    </row>
    <row r="24" spans="1:4" ht="34.5" customHeight="1" x14ac:dyDescent="0.2">
      <c r="A24" s="18"/>
      <c r="B24" s="19" t="s">
        <v>672</v>
      </c>
      <c r="C24" s="20" t="s">
        <v>673</v>
      </c>
      <c r="D24" s="19" t="s">
        <v>674</v>
      </c>
    </row>
    <row r="25" spans="1:4" ht="18.75" customHeight="1" x14ac:dyDescent="0.2">
      <c r="A25" s="18"/>
      <c r="B25" s="19" t="s">
        <v>675</v>
      </c>
      <c r="C25" s="20" t="s">
        <v>676</v>
      </c>
      <c r="D25" s="19" t="s">
        <v>677</v>
      </c>
    </row>
    <row r="26" spans="1:4" ht="34.5" customHeight="1" x14ac:dyDescent="0.2">
      <c r="A26" s="18"/>
      <c r="B26" s="19" t="s">
        <v>678</v>
      </c>
      <c r="C26" s="20" t="s">
        <v>679</v>
      </c>
      <c r="D26" s="19" t="s">
        <v>680</v>
      </c>
    </row>
    <row r="27" spans="1:4" ht="35.25" customHeight="1" x14ac:dyDescent="0.2">
      <c r="A27" s="18"/>
      <c r="B27" s="19" t="s">
        <v>681</v>
      </c>
      <c r="C27" s="20" t="s">
        <v>682</v>
      </c>
      <c r="D27" s="19" t="s">
        <v>674</v>
      </c>
    </row>
    <row r="28" spans="1:4" ht="32.25" customHeight="1" x14ac:dyDescent="0.2">
      <c r="A28" s="16" t="s">
        <v>683</v>
      </c>
      <c r="B28" s="17" t="s">
        <v>684</v>
      </c>
      <c r="C28" s="21" t="s">
        <v>685</v>
      </c>
      <c r="D28" s="17" t="s">
        <v>686</v>
      </c>
    </row>
    <row r="29" spans="1:4" ht="20.25" customHeight="1" x14ac:dyDescent="0.2">
      <c r="A29" s="16"/>
      <c r="B29" s="17" t="s">
        <v>687</v>
      </c>
      <c r="C29" s="21" t="s">
        <v>688</v>
      </c>
      <c r="D29" s="17" t="s">
        <v>689</v>
      </c>
    </row>
  </sheetData>
  <mergeCells count="1">
    <mergeCell ref="A1:D1"/>
  </mergeCells>
  <hyperlinks>
    <hyperlink ref="C3" r:id="rId1" xr:uid="{9D002788-43CF-46EB-9396-A605E77A41F3}"/>
    <hyperlink ref="C4" r:id="rId2" xr:uid="{C0D17167-4F6E-478E-9D80-15013737A9B2}"/>
    <hyperlink ref="C5" r:id="rId3" xr:uid="{BDAEA0DB-8134-4E9A-A05B-0C74B2B73513}"/>
    <hyperlink ref="C6" r:id="rId4" xr:uid="{1A972724-5B3A-443E-AE9D-0DFF676F2D4D}"/>
    <hyperlink ref="C7" r:id="rId5" xr:uid="{C6D0B7D6-DF3A-4903-94B3-AB30FE92AA32}"/>
    <hyperlink ref="C8" r:id="rId6" xr:uid="{7162EEA1-9590-46F9-AC4E-053E0D76AE66}"/>
    <hyperlink ref="C9" r:id="rId7" xr:uid="{39090C65-5E15-4561-A014-90FDCEEBCF7A}"/>
    <hyperlink ref="C10" r:id="rId8" xr:uid="{7FD9E850-2F84-4030-BCAF-63A65B6E377A}"/>
    <hyperlink ref="C11" r:id="rId9" xr:uid="{AC1E5E7C-79BE-46B8-8BDC-7DE2AC5B3FA7}"/>
    <hyperlink ref="C12" r:id="rId10" xr:uid="{E5EC682F-661C-46B4-B34B-0B0DFF5AD492}"/>
    <hyperlink ref="C13" r:id="rId11" display="Ipm Methods For Insect Pests Of Orchard Crops" xr:uid="{8136A81B-E27F-4357-B788-38E8745CE609}"/>
    <hyperlink ref="C14" r:id="rId12" xr:uid="{A46B0914-FEDA-4F56-8E2A-186165DF458D}"/>
    <hyperlink ref="C15" r:id="rId13" xr:uid="{F3A97991-26E0-43D6-A603-5A63DB11DBA5}"/>
    <hyperlink ref="C16" r:id="rId14" xr:uid="{B37F53FD-3979-403E-8772-DA4D54599335}"/>
    <hyperlink ref="C17" r:id="rId15" xr:uid="{0A4C209C-8FEA-43CA-9B46-47D1DA95A106}"/>
    <hyperlink ref="C18" r:id="rId16" xr:uid="{38F79ED2-6324-47E4-8547-67F7FDE4E13F}"/>
    <hyperlink ref="C19" r:id="rId17" xr:uid="{B35D63AC-9D79-4A7E-8DE5-B96749FB8A82}"/>
    <hyperlink ref="C20" r:id="rId18" xr:uid="{3030C450-7447-485F-8AEB-E5FF2274ADA5}"/>
    <hyperlink ref="C21" r:id="rId19" xr:uid="{450E4938-E60D-4449-B2B2-25D5E38372DF}"/>
    <hyperlink ref="C22" r:id="rId20" xr:uid="{E375EB9F-5CF9-48A6-A64C-1D9CCCD8EC16}"/>
    <hyperlink ref="C23" r:id="rId21" xr:uid="{C6D08BAD-3BF6-4287-BD24-6CC37E592605}"/>
    <hyperlink ref="C24" r:id="rId22" xr:uid="{1D8FD1EC-0B8C-4C3C-90C7-60BBE59A3759}"/>
    <hyperlink ref="C25" r:id="rId23" xr:uid="{D1511DC9-F851-48DB-B3B9-D2D5A2355779}"/>
    <hyperlink ref="C26" r:id="rId24" xr:uid="{92EAB16C-FDA3-4193-8483-5BCC621A8332}"/>
    <hyperlink ref="C27" r:id="rId25" xr:uid="{DAA53246-464F-4A54-9517-ADFDA1E9DAC6}"/>
    <hyperlink ref="C28" r:id="rId26" xr:uid="{AB0B1D57-3B4F-426B-8A47-61CD1CC16588}"/>
    <hyperlink ref="C29" r:id="rId27" xr:uid="{17406D51-4302-4FB9-8A2A-3623AB63AB31}"/>
  </hyperlinks>
  <pageMargins left="0.7" right="0.7" top="0.75" bottom="0.75" header="0.3" footer="0.3"/>
  <pageSetup orientation="portrait"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8B77-B767-4E75-B6B3-B3D9EE171CC4}">
  <sheetPr codeName="Sheet5"/>
  <dimension ref="A1:J24"/>
  <sheetViews>
    <sheetView workbookViewId="0"/>
  </sheetViews>
  <sheetFormatPr baseColWidth="10" defaultColWidth="8.83203125" defaultRowHeight="15" x14ac:dyDescent="0.2"/>
  <cols>
    <col min="1" max="1" width="72" customWidth="1"/>
    <col min="2" max="2" width="19.1640625" customWidth="1"/>
    <col min="3" max="3" width="19.33203125" customWidth="1"/>
    <col min="4" max="4" width="36.6640625" customWidth="1"/>
    <col min="5" max="5" width="15.5" customWidth="1"/>
    <col min="6" max="6" width="14.5" customWidth="1"/>
    <col min="7" max="7" width="32.1640625" customWidth="1"/>
    <col min="8" max="10" width="9.1640625" style="30"/>
  </cols>
  <sheetData>
    <row r="1" spans="1:7" ht="18" customHeight="1" x14ac:dyDescent="0.2">
      <c r="A1" s="22" t="s">
        <v>690</v>
      </c>
    </row>
    <row r="2" spans="1:7" ht="53.25" customHeight="1" x14ac:dyDescent="0.2">
      <c r="A2" s="23" t="s">
        <v>691</v>
      </c>
      <c r="B2" s="24" t="s">
        <v>692</v>
      </c>
      <c r="C2" s="24" t="s">
        <v>693</v>
      </c>
      <c r="D2" s="24" t="s">
        <v>694</v>
      </c>
      <c r="E2" s="24" t="s">
        <v>695</v>
      </c>
      <c r="F2" s="25" t="s">
        <v>696</v>
      </c>
      <c r="G2" s="26" t="s">
        <v>697</v>
      </c>
    </row>
    <row r="3" spans="1:7" ht="29.25" customHeight="1" x14ac:dyDescent="0.2">
      <c r="A3" s="1" t="s">
        <v>698</v>
      </c>
      <c r="B3" s="1" t="s">
        <v>699</v>
      </c>
      <c r="C3" s="1" t="s">
        <v>700</v>
      </c>
      <c r="D3" s="1" t="s">
        <v>701</v>
      </c>
      <c r="E3" s="29">
        <v>42643</v>
      </c>
      <c r="F3" s="29">
        <v>44195</v>
      </c>
      <c r="G3" s="28" t="s">
        <v>702</v>
      </c>
    </row>
    <row r="4" spans="1:7" ht="36" customHeight="1" x14ac:dyDescent="0.2">
      <c r="A4" s="1" t="s">
        <v>703</v>
      </c>
      <c r="B4" s="1" t="s">
        <v>704</v>
      </c>
      <c r="C4" s="1" t="s">
        <v>700</v>
      </c>
      <c r="D4" s="1" t="s">
        <v>705</v>
      </c>
      <c r="E4" s="29">
        <v>44104</v>
      </c>
      <c r="F4" s="29">
        <v>44227</v>
      </c>
      <c r="G4" s="27" t="s">
        <v>612</v>
      </c>
    </row>
    <row r="5" spans="1:7" ht="31.5" customHeight="1" x14ac:dyDescent="0.2">
      <c r="A5" s="1" t="s">
        <v>706</v>
      </c>
      <c r="B5" s="1" t="s">
        <v>704</v>
      </c>
      <c r="C5" s="1" t="s">
        <v>196</v>
      </c>
      <c r="D5" s="1" t="s">
        <v>707</v>
      </c>
      <c r="E5" s="29">
        <v>43661</v>
      </c>
      <c r="F5" s="29">
        <v>44256</v>
      </c>
      <c r="G5" s="28" t="s">
        <v>620</v>
      </c>
    </row>
    <row r="6" spans="1:7" ht="31.5" customHeight="1" x14ac:dyDescent="0.2">
      <c r="A6" s="1" t="s">
        <v>708</v>
      </c>
      <c r="B6" s="1" t="s">
        <v>704</v>
      </c>
      <c r="C6" s="1" t="s">
        <v>26</v>
      </c>
      <c r="D6" s="1" t="s">
        <v>709</v>
      </c>
      <c r="E6" s="29">
        <v>43374</v>
      </c>
      <c r="F6" s="29">
        <v>44286</v>
      </c>
      <c r="G6" s="28" t="s">
        <v>624</v>
      </c>
    </row>
    <row r="7" spans="1:7" ht="33.75" customHeight="1" x14ac:dyDescent="0.2">
      <c r="A7" s="1" t="s">
        <v>710</v>
      </c>
      <c r="B7" s="1" t="s">
        <v>704</v>
      </c>
      <c r="C7" s="1" t="s">
        <v>700</v>
      </c>
      <c r="D7" s="1" t="s">
        <v>711</v>
      </c>
      <c r="E7" s="29">
        <v>43374</v>
      </c>
      <c r="F7" s="29">
        <v>44286</v>
      </c>
      <c r="G7" s="28" t="s">
        <v>624</v>
      </c>
    </row>
    <row r="8" spans="1:7" ht="33" customHeight="1" x14ac:dyDescent="0.2">
      <c r="A8" s="1" t="s">
        <v>712</v>
      </c>
      <c r="B8" s="1" t="s">
        <v>704</v>
      </c>
      <c r="C8" s="1" t="s">
        <v>713</v>
      </c>
      <c r="D8" s="1" t="s">
        <v>714</v>
      </c>
      <c r="E8" s="29">
        <v>43435</v>
      </c>
      <c r="F8" s="29">
        <v>44316</v>
      </c>
      <c r="G8" s="28" t="s">
        <v>620</v>
      </c>
    </row>
    <row r="9" spans="1:7" ht="46.5" customHeight="1" x14ac:dyDescent="0.2">
      <c r="A9" s="1" t="s">
        <v>715</v>
      </c>
      <c r="B9" s="1" t="s">
        <v>699</v>
      </c>
      <c r="C9" s="1" t="s">
        <v>81</v>
      </c>
      <c r="D9" s="1" t="s">
        <v>716</v>
      </c>
      <c r="E9" s="29">
        <v>43586</v>
      </c>
      <c r="F9" s="29">
        <v>44316</v>
      </c>
      <c r="G9" s="28" t="s">
        <v>617</v>
      </c>
    </row>
    <row r="10" spans="1:7" ht="22.5" customHeight="1" x14ac:dyDescent="0.2">
      <c r="A10" s="1" t="s">
        <v>717</v>
      </c>
      <c r="B10" s="1" t="s">
        <v>699</v>
      </c>
      <c r="C10" s="1" t="s">
        <v>81</v>
      </c>
      <c r="D10" s="1" t="s">
        <v>718</v>
      </c>
      <c r="E10" s="29">
        <v>43983</v>
      </c>
      <c r="F10" s="29">
        <v>44347</v>
      </c>
      <c r="G10" s="28" t="s">
        <v>666</v>
      </c>
    </row>
    <row r="11" spans="1:7" ht="24.75" customHeight="1" x14ac:dyDescent="0.2">
      <c r="A11" s="1" t="s">
        <v>719</v>
      </c>
      <c r="B11" s="1" t="s">
        <v>699</v>
      </c>
      <c r="C11" s="1" t="s">
        <v>700</v>
      </c>
      <c r="D11" s="1" t="s">
        <v>720</v>
      </c>
      <c r="E11" s="29">
        <v>43739</v>
      </c>
      <c r="F11" s="29">
        <v>44439</v>
      </c>
      <c r="G11" s="1" t="s">
        <v>702</v>
      </c>
    </row>
    <row r="12" spans="1:7" ht="30.75" customHeight="1" x14ac:dyDescent="0.2">
      <c r="A12" s="1" t="s">
        <v>721</v>
      </c>
      <c r="B12" s="1" t="s">
        <v>699</v>
      </c>
      <c r="C12" s="1" t="s">
        <v>196</v>
      </c>
      <c r="D12" s="1" t="s">
        <v>722</v>
      </c>
      <c r="E12" s="29">
        <v>42614</v>
      </c>
      <c r="F12" s="29">
        <v>44439</v>
      </c>
      <c r="G12" s="28" t="s">
        <v>663</v>
      </c>
    </row>
    <row r="13" spans="1:7" ht="34.5" customHeight="1" x14ac:dyDescent="0.2">
      <c r="A13" s="1" t="s">
        <v>723</v>
      </c>
      <c r="B13" s="1" t="s">
        <v>724</v>
      </c>
      <c r="C13" s="1" t="s">
        <v>81</v>
      </c>
      <c r="D13" s="1" t="s">
        <v>725</v>
      </c>
      <c r="E13" s="29">
        <v>43344</v>
      </c>
      <c r="F13" s="29">
        <v>44469</v>
      </c>
      <c r="G13" s="28" t="s">
        <v>666</v>
      </c>
    </row>
    <row r="14" spans="1:7" ht="32.25" customHeight="1" x14ac:dyDescent="0.2">
      <c r="A14" s="1" t="s">
        <v>726</v>
      </c>
      <c r="B14" s="1" t="s">
        <v>699</v>
      </c>
      <c r="C14" s="1" t="s">
        <v>700</v>
      </c>
      <c r="D14" s="1" t="s">
        <v>720</v>
      </c>
      <c r="E14" s="29">
        <v>43007</v>
      </c>
      <c r="F14" s="29">
        <v>44470</v>
      </c>
      <c r="G14" s="1" t="s">
        <v>702</v>
      </c>
    </row>
    <row r="15" spans="1:7" ht="46.5" customHeight="1" x14ac:dyDescent="0.2">
      <c r="A15" s="1" t="s">
        <v>727</v>
      </c>
      <c r="B15" s="1" t="s">
        <v>724</v>
      </c>
      <c r="C15" s="1" t="s">
        <v>26</v>
      </c>
      <c r="D15" s="1" t="s">
        <v>728</v>
      </c>
      <c r="E15" s="29">
        <v>44044</v>
      </c>
      <c r="F15" s="29">
        <v>44500</v>
      </c>
      <c r="G15" s="28" t="s">
        <v>729</v>
      </c>
    </row>
    <row r="16" spans="1:7" ht="33.75" customHeight="1" x14ac:dyDescent="0.2">
      <c r="A16" s="1" t="s">
        <v>730</v>
      </c>
      <c r="B16" s="1" t="s">
        <v>699</v>
      </c>
      <c r="C16" s="1" t="s">
        <v>700</v>
      </c>
      <c r="D16" s="1" t="s">
        <v>731</v>
      </c>
      <c r="E16" s="29">
        <v>43371</v>
      </c>
      <c r="F16" s="29">
        <v>44530</v>
      </c>
      <c r="G16" s="1" t="s">
        <v>702</v>
      </c>
    </row>
    <row r="17" spans="1:7" ht="33" customHeight="1" x14ac:dyDescent="0.2">
      <c r="A17" s="1" t="s">
        <v>732</v>
      </c>
      <c r="B17" s="1" t="s">
        <v>699</v>
      </c>
      <c r="C17" s="1" t="s">
        <v>733</v>
      </c>
      <c r="D17" s="1" t="s">
        <v>734</v>
      </c>
      <c r="E17" s="29">
        <v>43358</v>
      </c>
      <c r="F17" s="29">
        <v>44651</v>
      </c>
      <c r="G17" s="1" t="s">
        <v>702</v>
      </c>
    </row>
    <row r="18" spans="1:7" ht="27.75" customHeight="1" x14ac:dyDescent="0.2">
      <c r="A18" s="1" t="s">
        <v>735</v>
      </c>
      <c r="B18" s="1" t="s">
        <v>699</v>
      </c>
      <c r="C18" s="1" t="s">
        <v>700</v>
      </c>
      <c r="D18" s="1" t="s">
        <v>720</v>
      </c>
      <c r="E18" s="29">
        <v>43731</v>
      </c>
      <c r="F18" s="29">
        <v>44651</v>
      </c>
      <c r="G18" s="1" t="s">
        <v>702</v>
      </c>
    </row>
    <row r="19" spans="1:7" ht="33.75" customHeight="1" x14ac:dyDescent="0.2">
      <c r="A19" s="1" t="s">
        <v>736</v>
      </c>
      <c r="B19" s="1" t="s">
        <v>699</v>
      </c>
      <c r="C19" s="1" t="s">
        <v>700</v>
      </c>
      <c r="D19" s="1" t="s">
        <v>737</v>
      </c>
      <c r="E19" s="29">
        <v>42917</v>
      </c>
      <c r="F19" s="29">
        <v>44742</v>
      </c>
      <c r="G19" s="1" t="s">
        <v>702</v>
      </c>
    </row>
    <row r="20" spans="1:7" ht="31.5" customHeight="1" x14ac:dyDescent="0.2">
      <c r="A20" s="1" t="s">
        <v>738</v>
      </c>
      <c r="B20" s="1" t="s">
        <v>699</v>
      </c>
      <c r="C20" s="1" t="s">
        <v>81</v>
      </c>
      <c r="D20" s="1" t="s">
        <v>739</v>
      </c>
      <c r="E20" s="29">
        <v>44013</v>
      </c>
      <c r="F20" s="29">
        <v>44742</v>
      </c>
      <c r="G20" s="1" t="s">
        <v>675</v>
      </c>
    </row>
    <row r="21" spans="1:7" ht="28.5" customHeight="1" x14ac:dyDescent="0.2">
      <c r="A21" s="1" t="s">
        <v>740</v>
      </c>
      <c r="B21" s="1" t="s">
        <v>699</v>
      </c>
      <c r="C21" s="1" t="s">
        <v>741</v>
      </c>
      <c r="D21" s="1" t="s">
        <v>742</v>
      </c>
      <c r="E21" s="29">
        <v>44073</v>
      </c>
      <c r="F21" s="29">
        <v>44802</v>
      </c>
      <c r="G21" s="28" t="s">
        <v>684</v>
      </c>
    </row>
    <row r="22" spans="1:7" ht="30" customHeight="1" x14ac:dyDescent="0.2">
      <c r="A22" s="1" t="s">
        <v>743</v>
      </c>
      <c r="B22" s="1" t="s">
        <v>724</v>
      </c>
      <c r="C22" s="1" t="s">
        <v>744</v>
      </c>
      <c r="D22" s="1" t="s">
        <v>745</v>
      </c>
      <c r="E22" s="29">
        <v>44044</v>
      </c>
      <c r="F22" s="29">
        <v>45230</v>
      </c>
      <c r="G22" s="28" t="s">
        <v>666</v>
      </c>
    </row>
    <row r="23" spans="1:7" ht="21" customHeight="1" x14ac:dyDescent="0.2">
      <c r="A23" s="1" t="s">
        <v>746</v>
      </c>
      <c r="B23" s="1" t="s">
        <v>724</v>
      </c>
      <c r="C23" s="1" t="s">
        <v>26</v>
      </c>
      <c r="D23" s="1" t="s">
        <v>747</v>
      </c>
      <c r="E23" s="29">
        <v>44044</v>
      </c>
      <c r="F23" s="29">
        <v>44865</v>
      </c>
      <c r="G23" s="28" t="s">
        <v>666</v>
      </c>
    </row>
    <row r="24" spans="1:7" ht="31.5" customHeight="1" x14ac:dyDescent="0.2">
      <c r="A24" s="1" t="s">
        <v>748</v>
      </c>
      <c r="B24" s="1" t="s">
        <v>724</v>
      </c>
      <c r="C24" s="1" t="s">
        <v>26</v>
      </c>
      <c r="D24" s="1" t="s">
        <v>749</v>
      </c>
      <c r="E24" s="29">
        <v>44044</v>
      </c>
      <c r="F24" s="29">
        <v>44865</v>
      </c>
      <c r="G24" s="28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Federal &amp; State Grants 2025</vt:lpstr>
      <vt:lpstr>Sheet2</vt:lpstr>
      <vt:lpstr>Sheet1</vt:lpstr>
      <vt:lpstr>USDA-ARS Funding by Location</vt:lpstr>
      <vt:lpstr>USDA-ARS Projects by Location</vt:lpstr>
      <vt:lpstr>USDA-ARS Research Agreements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portia</dc:creator>
  <cp:keywords/>
  <dc:description/>
  <cp:lastModifiedBy>Kaitlin Libbey</cp:lastModifiedBy>
  <cp:revision/>
  <dcterms:created xsi:type="dcterms:W3CDTF">2020-07-13T18:02:03Z</dcterms:created>
  <dcterms:modified xsi:type="dcterms:W3CDTF">2026-02-24T00:09:59Z</dcterms:modified>
  <cp:category/>
  <cp:contentStatus/>
</cp:coreProperties>
</file>